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osheh\Pictures\AV176U (0000)\Button1\"/>
    </mc:Choice>
  </mc:AlternateContent>
  <bookViews>
    <workbookView xWindow="-120" yWindow="-120" windowWidth="25320" windowHeight="11430"/>
  </bookViews>
  <sheets>
    <sheet name="תכנית 2020-עדכון 14.6.2020" sheetId="1" r:id="rId1"/>
    <sheet name="שכר ותקורה 2020" sheetId="2" r:id="rId2"/>
  </sheets>
  <definedNames>
    <definedName name="_xlnm.Print_Area" localSheetId="0">'תכנית 2020-עדכון 14.6.2020'!$A$1:$S$40</definedName>
    <definedName name="_xlnm.Print_Titles" localSheetId="0">'תכנית 2020-עדכון 14.6.2020'!$1:$3</definedName>
    <definedName name="החזרת_החטיבה_לעבודה" localSheetId="1">#REF!</definedName>
    <definedName name="החזרת_החטיבה_לעבודה" localSheetId="0">#REF!</definedName>
    <definedName name="החזרת_החטיבה_לעבודה">#REF!</definedName>
    <definedName name="הקמת_ישוב_חדש" localSheetId="1">#REF!</definedName>
    <definedName name="הקמת_ישוב_חדש" localSheetId="0">#REF!</definedName>
    <definedName name="הקמת_ישוב_חדש">#REF!</definedName>
    <definedName name="ועדות_קבלה" localSheetId="1">#REF!</definedName>
    <definedName name="ועדות_קבלה" localSheetId="0">#REF!</definedName>
    <definedName name="ועדות_קבלה">#REF!</definedName>
    <definedName name="חברה_וקליטה" localSheetId="1">#REF!</definedName>
    <definedName name="חברה_וקליטה" localSheetId="0">#REF!</definedName>
    <definedName name="חברה_וקליטה">#REF!</definedName>
    <definedName name="חזרה_לעבודה" localSheetId="1">#REF!</definedName>
    <definedName name="חזרה_לעבודה" localSheetId="0">#REF!</definedName>
    <definedName name="חזרה_לעבודה">#REF!</definedName>
    <definedName name="טיפול_נקודתי" localSheetId="1">#REF!</definedName>
    <definedName name="טיפול_נקודתי" localSheetId="0">#REF!</definedName>
    <definedName name="טיפול_נקודתי">#REF!</definedName>
    <definedName name="מערכות_תומכות" localSheetId="1">#REF!</definedName>
    <definedName name="מערכות_תומכות" localSheetId="0">#REF!</definedName>
    <definedName name="מערכות_תומכות">#REF!</definedName>
    <definedName name="סיוע_ליזמות" localSheetId="1">#REF!</definedName>
    <definedName name="סיוע_ליזמות" localSheetId="0">#REF!</definedName>
    <definedName name="סיוע_ליזמות">#REF!</definedName>
    <definedName name="קידום_תכנון_פרוגרמתי_ותכנון_סטטוטורי_לצורך_הקמת_יישובים_כפריים_חדשים" localSheetId="1">#REF!</definedName>
    <definedName name="קידום_תכנון_פרוגרמתי_ותכנון_סטטוטורי_לצורך_הקמת_יישובים_כפריים_חדשים" localSheetId="0">#REF!</definedName>
    <definedName name="קידום_תכנון_פרוגרמתי_ותכנון_סטטוטורי_לצורך_הקמת_יישובים_כפריים_חדשים">#REF!</definedName>
    <definedName name="תכנון_אזורי" localSheetId="1">#REF!</definedName>
    <definedName name="תכנון_אזורי" localSheetId="0">#REF!</definedName>
    <definedName name="תכנון_אזורי">#REF!</definedName>
    <definedName name="תשתית_יצרנית_וצרכנית" localSheetId="1">#REF!</definedName>
    <definedName name="תשתית_יצרנית_וצרכנית" localSheetId="0">#REF!</definedName>
    <definedName name="תשתית_יצרנית_וצרכנית">#REF!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40" i="1" l="1"/>
  <c r="J34" i="1"/>
  <c r="L22" i="1"/>
  <c r="C11" i="2" l="1"/>
  <c r="C9" i="2"/>
  <c r="C8" i="2"/>
  <c r="C7" i="2"/>
  <c r="C5" i="2"/>
  <c r="C4" i="2"/>
  <c r="D13" i="2"/>
  <c r="B6" i="2"/>
  <c r="B13" i="2" s="1"/>
  <c r="I39" i="1"/>
  <c r="H39" i="1"/>
  <c r="L34" i="1"/>
  <c r="K34" i="1"/>
  <c r="K40" i="1" s="1"/>
  <c r="I34" i="1"/>
  <c r="H34" i="1"/>
  <c r="L27" i="1"/>
  <c r="L25" i="1"/>
  <c r="L23" i="1"/>
  <c r="L19" i="1"/>
  <c r="I19" i="1"/>
  <c r="L8" i="1"/>
  <c r="H8" i="1"/>
  <c r="L40" i="1" l="1"/>
  <c r="C6" i="2"/>
  <c r="C13" i="2" s="1"/>
  <c r="H40" i="1"/>
  <c r="I40" i="1"/>
</calcChain>
</file>

<file path=xl/comments1.xml><?xml version="1.0" encoding="utf-8"?>
<comments xmlns="http://schemas.openxmlformats.org/spreadsheetml/2006/main">
  <authors>
    <author>tc={6A97979E-D98C-47A0-B9FC-D73B73B37F24}</author>
    <author>tc={8B60E51D-F20A-48B0-9AB7-3F413A0E40E0}</author>
    <author>tc={5415614D-7865-4FFC-BEFB-B4D64D28EDFD}</author>
    <author>tc={D181213B-23A1-43B2-B218-7B3E4EBA7B01}</author>
  </authors>
  <commentList>
    <comment ref="Q16" authorId="0" shapeId="0">
      <text>
        <r>
          <rPr>
            <sz val="11"/>
            <color theme="1"/>
            <rFont val="Arial"/>
            <family val="2"/>
            <charset val="177"/>
            <scheme val="minor"/>
          </rPr>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אין שום קשר בין 3 המדדים לבין הפעולות..</t>
        </r>
      </text>
    </comment>
    <comment ref="Q22" authorId="1" shapeId="0">
      <text>
        <r>
          <rPr>
            <sz val="11"/>
            <color theme="1"/>
            <rFont val="Arial"/>
            <family val="2"/>
            <charset val="177"/>
            <scheme val="minor"/>
          </rPr>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אין שום קשר בין המדד לפעולה</t>
        </r>
      </text>
    </comment>
    <comment ref="Q24" authorId="2" shapeId="0">
      <text>
        <r>
          <rPr>
            <sz val="11"/>
            <color theme="1"/>
            <rFont val="Arial"/>
            <family val="2"/>
            <charset val="177"/>
            <scheme val="minor"/>
          </rPr>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אין שום קשר בין המדד לפעולה</t>
        </r>
      </text>
    </comment>
    <comment ref="Q26" authorId="3" shapeId="0">
      <text>
        <r>
          <rPr>
            <sz val="11"/>
            <color theme="1"/>
            <rFont val="Arial"/>
            <family val="2"/>
            <charset val="177"/>
            <scheme val="minor"/>
          </rPr>
          <t>[הערה משורשרת]
גירסת Excel שברשותך מאפשרת לך לקרוא הערה משורשרת זו; עם זאת, כל שינויי העריכה שיתבצעו בה יוסרו אם הקובץ ייפתח בגירסה חדשה יותר של Excel. למידע נוסף: https://go.microsoft.com/fwlink/?linkid=870924
הערה:
    אין שום קשר בין המדד לפעולה</t>
        </r>
      </text>
    </comment>
  </commentList>
</comments>
</file>

<file path=xl/sharedStrings.xml><?xml version="1.0" encoding="utf-8"?>
<sst xmlns="http://schemas.openxmlformats.org/spreadsheetml/2006/main" count="262" uniqueCount="174">
  <si>
    <t>מטרות, יעדים וגורמי ביצוע</t>
  </si>
  <si>
    <t>עלויות (במיליוני ₪)</t>
  </si>
  <si>
    <t>לוח זמנים</t>
  </si>
  <si>
    <t>מדדי ביצוע</t>
  </si>
  <si>
    <t>מס"ד</t>
  </si>
  <si>
    <t xml:space="preserve">מטרות (בתכנית העבודה של החטיבה) </t>
  </si>
  <si>
    <t>מס'</t>
  </si>
  <si>
    <t>יעדים/משימות</t>
  </si>
  <si>
    <t>אופן הביצוע</t>
  </si>
  <si>
    <t>גורמי הביצוע בחטיבה</t>
  </si>
  <si>
    <t>גורמים שותפים</t>
  </si>
  <si>
    <t xml:space="preserve"> תכנון 2020</t>
  </si>
  <si>
    <t xml:space="preserve">תקציב מותנה בהכנסה </t>
  </si>
  <si>
    <t>משך הביצוע</t>
  </si>
  <si>
    <t>משימות/אבני דרך לביצוע</t>
  </si>
  <si>
    <t xml:space="preserve"> מועד סיום ביצוע / התחייבות מתוכנן</t>
  </si>
  <si>
    <t>סוג המדד</t>
  </si>
  <si>
    <t>תאור המדד</t>
  </si>
  <si>
    <t>ערך המדד ברבעון 4</t>
  </si>
  <si>
    <t>חסמים צפויים</t>
  </si>
  <si>
    <r>
      <t xml:space="preserve">המשך מימוש תכנית עבודה 2017-18-19 וקביעת תכנית עבודה לשנת 2020 - </t>
    </r>
    <r>
      <rPr>
        <sz val="10"/>
        <rFont val="Arial"/>
        <family val="2"/>
        <scheme val="minor"/>
      </rPr>
      <t>בהתאם לנהלי העבודה, למסמך המדיניות של שר החקלאות והסכם המסגרת בין משרד החקלאות וההסתדרות הציונית העולמית, תוך הקפדה על שקיפות ובקרה נאותים</t>
    </r>
  </si>
  <si>
    <t>מיפוי של הצרכים בהתאם למדיניות השר ואיסוף מידע בקרב ההתיישבות הכפרית לרבות יישובי מיעוטים. הכנת תכנית עבודה שנתית, פרסומה ואישורה</t>
  </si>
  <si>
    <t>באמצעות עובדי החטיבה להתיישבות</t>
  </si>
  <si>
    <t>כל עובדי החטיבה להתיישבות</t>
  </si>
  <si>
    <t>1. מיפוי צרכים.
2. אישור על ידי צוות מקצועי.
3. פרסום התכנית לציבור.
4. אישור על ידי שר החקלאות.</t>
  </si>
  <si>
    <t>תפוקה</t>
  </si>
  <si>
    <t>אישור תכנית העבודה והנהלים</t>
  </si>
  <si>
    <t>אי אישור תכנית העבודה בזמן</t>
  </si>
  <si>
    <t>גיבוש קולות קוראים לתכנית 2020 לקראת פרסומם</t>
  </si>
  <si>
    <t>פרסום קולות קוראים</t>
  </si>
  <si>
    <t xml:space="preserve">ביצוע מכרזים והתקשרויות לפעולות שיזכו לתמיכה ו/או השתתפות במימון הפעולות בתכנית 2020 </t>
  </si>
  <si>
    <t>1. הכנת המסמכים לאישור בוועדת המכרזים.
2. יצירת התחייבויות כספיות.</t>
  </si>
  <si>
    <t>אישור וביצוע מכרזים מאושרים</t>
  </si>
  <si>
    <t xml:space="preserve">המשך מימוש תכניות עבודה 2017-18-19 לפרוייקטים שאושרו בועדות התמיכה </t>
  </si>
  <si>
    <t>ביצוע תשלומים משנים קודמות, בכפוף להסכמים</t>
  </si>
  <si>
    <t>סה"כ מטרה מס' 1 - קביעת תכנית עבודה</t>
  </si>
  <si>
    <r>
      <t xml:space="preserve">פעולות תכנון </t>
    </r>
    <r>
      <rPr>
        <b/>
        <sz val="10"/>
        <rFont val="Arial"/>
        <family val="2"/>
        <scheme val="minor"/>
      </rPr>
      <t xml:space="preserve"> </t>
    </r>
  </si>
  <si>
    <t xml:space="preserve">התקשרות בהתאם לחוק חובת המכרזים </t>
  </si>
  <si>
    <t xml:space="preserve">חטיבת התכנון </t>
  </si>
  <si>
    <t>משרד הבינוי והשיכון</t>
  </si>
  <si>
    <t>שנתי</t>
  </si>
  <si>
    <t>כמותי</t>
  </si>
  <si>
    <t xml:space="preserve">מס' תכניות </t>
  </si>
  <si>
    <t>המשך פעולות בנושאי תכנון אשר אושרו בתכנית העבודה לשנת 2017 לבחינת היתכנות לעיבוי ישובים קיימים בגליל: 
א. גוש פלך-תובל כמערך התיישבותי גושי לפיתוח של 3,000 יח"ד. 
ב. גוש אשבל-אשחר-יובלים</t>
  </si>
  <si>
    <t>1. איתור תאי שטח ובחינת ההיתכנות
2. שינוי תמ"מ</t>
  </si>
  <si>
    <t>מסמך התכנות תכנונית תוספת בתי אב</t>
  </si>
  <si>
    <t xml:space="preserve">1
3,000 
</t>
  </si>
  <si>
    <t xml:space="preserve">המשך פעולות בנושאי תכנון אשר אושרו בתכנית העבודה לשנת 2017 לבחינת היתכנות להקמת ישובים חדשים למערכי התיישבות בנגב </t>
  </si>
  <si>
    <t>1
1,000</t>
  </si>
  <si>
    <t>המשך בחינת התכנות לעיבוי ישובים קיימים ומרכזים אזוריים בגליל ובצפון השומרון, רמת הגולן, בקעת הירדן וסובב ים המלח</t>
  </si>
  <si>
    <t>ליווי הכנת תכניות העוסקות בהתיישבות הכפרית וטיפול באישורן ברמה המקומית והאזורית מול רשויות התכנון ומשרדי ממשלה רלוונטיים</t>
  </si>
  <si>
    <t>1. איתור צרכים להכנת תכניות
2. הכנת התכניות
3. טיפול ואישור ברמה המקומית, האזורית והארצית</t>
  </si>
  <si>
    <t>צרכים ותכניות מאושרות ע"י רשויות התכנון</t>
  </si>
  <si>
    <t>גיבוי טכני לפעולות תכנון ברמת המרחב (מדידות, צילומים, פיקוח וכו')</t>
  </si>
  <si>
    <t>חטיבת התכנון ומרחבים</t>
  </si>
  <si>
    <t xml:space="preserve">שנתי </t>
  </si>
  <si>
    <t>ביצוע עפ"י צרכי התכנון</t>
  </si>
  <si>
    <t>מאגר נתונים פיזי</t>
  </si>
  <si>
    <t>סה"כ מטרה מס' 2 - תכנון (מרכז קרנות 54002120)</t>
  </si>
  <si>
    <r>
      <rPr>
        <b/>
        <sz val="10"/>
        <rFont val="Arial"/>
        <family val="2"/>
        <scheme val="minor"/>
      </rPr>
      <t>פעולות חברה וקליטה 2020</t>
    </r>
    <r>
      <rPr>
        <sz val="10"/>
        <rFont val="Arial"/>
        <family val="2"/>
        <scheme val="minor"/>
      </rPr>
      <t xml:space="preserve"> - </t>
    </r>
    <r>
      <rPr>
        <sz val="10"/>
        <rFont val="Arial"/>
        <family val="2"/>
        <scheme val="minor"/>
      </rPr>
      <t xml:space="preserve"> לחיזוק  הקהילה הכפרית באמצעות פעולות בנושאי חברה וקליטה המסייעים לצמיחה דמוגרפית
</t>
    </r>
  </si>
  <si>
    <t>תמיכה בפעולות צמיחה דמוגרפית (צמ"ד) במועצות אזוריות/מקומיות במרחב הכפרי, לרבות השתתפות בשכר עובדי חברה וקליטה, ליווי מערכתי צמוד של תהליכי צמ"ד</t>
  </si>
  <si>
    <t>נוהל תמיכה</t>
  </si>
  <si>
    <t>מרחבים: צפון, מרכז ודרום</t>
  </si>
  <si>
    <t>מועצות, ישובים, תנועות מיישבות</t>
  </si>
  <si>
    <t xml:space="preserve"> שנתי</t>
  </si>
  <si>
    <t>1. הכנת נוהל ופרסומו
2. ועדת תמיכות
3. הוצאת התחייבויות</t>
  </si>
  <si>
    <t>תוספת בתי אב</t>
  </si>
  <si>
    <t>מועד התחלת התמיכה</t>
  </si>
  <si>
    <t>מרחבים ומטה</t>
  </si>
  <si>
    <t xml:space="preserve">1. במסגרת נוהל חברה וקליטה
2. הוצאת התחייבויות </t>
  </si>
  <si>
    <t>מספר הישובים והמשתתפים בפעילויות קהילתיות ותוצאותיהם</t>
  </si>
  <si>
    <t>סה"כ מטרה מס' 3 - חברה וקליטה  (מרכז קרנות 54002130)</t>
  </si>
  <si>
    <r>
      <t xml:space="preserve">"טיפול נקודתי" לשנת 2020 בישובים חלשים - </t>
    </r>
    <r>
      <rPr>
        <sz val="10"/>
        <rFont val="Arial"/>
        <family val="2"/>
        <scheme val="minor"/>
      </rPr>
      <t>ליווי, חיזוק וביסוס ישובים חלשים, בתת אכלוס או במשבר חברתי וכלכלי</t>
    </r>
  </si>
  <si>
    <t>תמיכה בישובים הנמצאים במשבר חברתי, דמוגרפי או כלכלי, המצריך התערבות כוללת (בהתאם לאמות מידה ותנאי סף).</t>
  </si>
  <si>
    <t>נוהל תמיכה או ביצוע עצמי</t>
  </si>
  <si>
    <t>מרחבים: צפון, מרכז ודרום
מטה: חברה וקליטה ותכנון</t>
  </si>
  <si>
    <t xml:space="preserve"> מועצות וישובים
 תנועות התישבות
 משרד הבינוי והשיכון</t>
  </si>
  <si>
    <t>1. נוהל תמיכה / ועדת תמיכות
2. הכנת תכנית ושיפוט 
3. ועדת היגוי מלווה לכל ישוב</t>
  </si>
  <si>
    <t>מס' היישובים בטיפול</t>
  </si>
  <si>
    <t>1. הסכמות בישובים ובמועצות
2. היתרי בניה</t>
  </si>
  <si>
    <t>סה"כ מטרה מס' 4 - טיפול נקודתי (מרכז קרנות 54002160)</t>
  </si>
  <si>
    <r>
      <t xml:space="preserve">מבנים יבילים כולל תשתיות עבורם  </t>
    </r>
    <r>
      <rPr>
        <sz val="10"/>
        <rFont val="Arial"/>
        <family val="2"/>
        <scheme val="minor"/>
      </rPr>
      <t>לקליטת קבוצות ומשפחות להתיישבות</t>
    </r>
  </si>
  <si>
    <r>
      <t xml:space="preserve">מימוש יתרות תקציב למבנים יבילים ותשתיות משנים קודמות, עבור קליטת קבוצות ומשפחות לישובים בטיפול החטיבה  - </t>
    </r>
    <r>
      <rPr>
        <b/>
        <sz val="10"/>
        <rFont val="Arial"/>
        <family val="2"/>
        <scheme val="minor"/>
      </rPr>
      <t xml:space="preserve">טרם נוצל </t>
    </r>
  </si>
  <si>
    <t>סה"כ מטרה מס' 5 - מבנים יבילים ותשתיות (מרכז קרנות 54002150)</t>
  </si>
  <si>
    <r>
      <rPr>
        <b/>
        <sz val="10"/>
        <rFont val="Arial"/>
        <family val="2"/>
        <scheme val="minor"/>
      </rPr>
      <t xml:space="preserve">פעולות לסיוע כלכלי לשנת 2019 </t>
    </r>
    <r>
      <rPr>
        <sz val="10"/>
        <rFont val="Arial"/>
        <family val="2"/>
        <scheme val="minor"/>
      </rPr>
      <t xml:space="preserve">- תמיכה ועידוד ממשלתיים לקיום ופיתוח יזמות במרחב התיישבותי בתחומים שונים, כגון: תיירות ונופש, עיבוד תוצרת חקלאית, פעילות </t>
    </r>
    <r>
      <rPr>
        <b/>
        <sz val="10"/>
        <color rgb="FFFF0000"/>
        <rFont val="Arial"/>
        <family val="2"/>
        <scheme val="minor"/>
      </rPr>
      <t xml:space="preserve">של יזמות </t>
    </r>
    <r>
      <rPr>
        <sz val="10"/>
        <rFont val="Arial"/>
        <family val="2"/>
        <scheme val="minor"/>
      </rPr>
      <t xml:space="preserve">נלוות לחקלאות ובכלל זה בישובים כפריים במגזר המיעוטים (בהתאם לתחום הגיאוגרפי של פעילות החטיבה, על פי החלטת הממשלה מס' 1998) </t>
    </r>
  </si>
  <si>
    <r>
      <t>איתור יוזמות כלכליות מניבות במרחב האזורי וביישובים וסיוע בקידומן, כולל בחינה עסקית של המיזמים, ותוך מתן דגש לכך שמיזמים אלה יביאו לתוספת וביסוס תעסוקתי בישוב ובאזור, ויסייעו להקמת והרחבת מיזמים כלכליים ברמת הפרט, הישוב והאזור.</t>
    </r>
    <r>
      <rPr>
        <b/>
        <sz val="10"/>
        <color rgb="FFFF0000"/>
        <rFont val="Arial"/>
        <family val="2"/>
        <scheme val="minor"/>
      </rPr>
      <t xml:space="preserve"> (לא תינתנה תמיכות במקום בו מוסדרת התמיכה בחקיקה)</t>
    </r>
  </si>
  <si>
    <t>מרחבים: צפון, מרכז ודרום
וחטיבת חוזים ובטחונות</t>
  </si>
  <si>
    <t>מתישבים - יזמים משרדי ממשלה</t>
  </si>
  <si>
    <t xml:space="preserve">סה"כ  - פעולות לסיוע כלכלי </t>
  </si>
  <si>
    <t>מרחבים: צפון, מרכז ודרום וחטיבת חוזים ובטחונות</t>
  </si>
  <si>
    <t>מועצות, ישובים ומשרדי ממשלה</t>
  </si>
  <si>
    <t>סה"כ  - תשתיות תעסוקה ומחוללי שינוי</t>
  </si>
  <si>
    <t>ביצוע עצמי</t>
  </si>
  <si>
    <r>
      <t>מימוש החלטת ממשלה מספר 4432 (חכ/90)  מיום 3.1.19- השלמת תכנית רב שנתית לפיתוח ולחיזוק החקלאות בגולן</t>
    </r>
    <r>
      <rPr>
        <sz val="10"/>
        <rFont val="Arial"/>
        <family val="2"/>
        <scheme val="minor"/>
      </rPr>
      <t xml:space="preserve"> (מרכז קרנות </t>
    </r>
    <r>
      <rPr>
        <b/>
        <sz val="10"/>
        <rFont val="Arial"/>
        <family val="2"/>
        <scheme val="minor"/>
      </rPr>
      <t>54008210</t>
    </r>
    <r>
      <rPr>
        <sz val="10"/>
        <rFont val="Arial"/>
        <family val="2"/>
        <scheme val="minor"/>
      </rPr>
      <t>) - פעולות המשך</t>
    </r>
  </si>
  <si>
    <t>ביצוע כלל התשלומים הנדרשים</t>
  </si>
  <si>
    <t>פרוייקטים מתמשכים</t>
  </si>
  <si>
    <r>
      <rPr>
        <b/>
        <sz val="10"/>
        <rFont val="Arial"/>
        <family val="2"/>
        <scheme val="minor"/>
      </rPr>
      <t>עודפים לעוטף עזה</t>
    </r>
    <r>
      <rPr>
        <sz val="10"/>
        <rFont val="Arial"/>
        <family val="2"/>
        <scheme val="minor"/>
      </rPr>
      <t xml:space="preserve"> - סיוע למימוש החלטת ממשלה מספר 2017 (סעיף 18 ב'), מיום 21.9.2014 (מרכז קרנות </t>
    </r>
    <r>
      <rPr>
        <b/>
        <sz val="10"/>
        <rFont val="Arial"/>
        <family val="2"/>
        <scheme val="minor"/>
      </rPr>
      <t xml:space="preserve">54000320) </t>
    </r>
  </si>
  <si>
    <r>
      <rPr>
        <b/>
        <sz val="10"/>
        <rFont val="Arial"/>
        <family val="2"/>
        <scheme val="minor"/>
      </rPr>
      <t xml:space="preserve">המשך מימוש </t>
    </r>
    <r>
      <rPr>
        <sz val="10"/>
        <rFont val="Arial"/>
        <family val="2"/>
        <scheme val="minor"/>
      </rPr>
      <t xml:space="preserve">ביצוע עבודות פיתוח ותשתיות לשם הקמת משטחים ללולי הטלה </t>
    </r>
    <r>
      <rPr>
        <b/>
        <sz val="10"/>
        <rFont val="Arial"/>
        <family val="2"/>
        <scheme val="minor"/>
      </rPr>
      <t>- מימון משרד החקלאות</t>
    </r>
    <r>
      <rPr>
        <sz val="10"/>
        <rFont val="Arial"/>
        <family val="2"/>
        <scheme val="minor"/>
      </rPr>
      <t xml:space="preserve"> (מרכז קרנות </t>
    </r>
    <r>
      <rPr>
        <b/>
        <sz val="10"/>
        <rFont val="Arial"/>
        <family val="2"/>
        <scheme val="minor"/>
      </rPr>
      <t xml:space="preserve">54000330) </t>
    </r>
  </si>
  <si>
    <t>ביצוע התחיבויות ותשלומים משנים קודמות, בכפוף להסכמים</t>
  </si>
  <si>
    <t xml:space="preserve">תחזוקת מבני מגורים ומבני ציבור המשמשים את הישובים בהתיישבות הכפרית
</t>
  </si>
  <si>
    <t xml:space="preserve">תחזוקת שוטפת של מבני מגורים ומבני ציבור (בעיקר יבילים) בהתיישבות הכפרית, לרבות בהתאם להסכם עם משרד הבינוי והשיכון </t>
  </si>
  <si>
    <t>התקשרות בהתאם לחוק חובת המכרזים עם קבלני מסגרת וספקים</t>
  </si>
  <si>
    <t>חטיבת האיכלוס</t>
  </si>
  <si>
    <t>משרד השיכון</t>
  </si>
  <si>
    <t>מס' יחידות דיור</t>
  </si>
  <si>
    <t>תשלום תקורות ובקרה חשבונאית והנדסית</t>
  </si>
  <si>
    <t>תשלום תקורות בהתאם להחלטת הממשלה 1998 ולהסכם הרב שנתי בין משרד החקלאות לבין ההסתדרות הציונית העולמית</t>
  </si>
  <si>
    <t>בהתאם לביצוע בפועל.</t>
  </si>
  <si>
    <t>משרד החקלאות ופיתוח הכפר</t>
  </si>
  <si>
    <t>מינהלי</t>
  </si>
  <si>
    <t>תשלום תקורות בהתאם לנדרש</t>
  </si>
  <si>
    <t>ביצוע בקרה על פעולות החטיבה תוך שמירה על שקיפות מלאה של פעולות החטיבה (בהחלטת הממשלה נקבע שיעור של 1% ועוד עד 2.5% מסך עלות תכנית העבודה)</t>
  </si>
  <si>
    <t>התקשרות בהתאם לחוק חובת המכרזים על ידי משרד החקלאות</t>
  </si>
  <si>
    <t xml:space="preserve">בקרה שוטפת על פעילות החטיבה להתיישבות </t>
  </si>
  <si>
    <t>אישור התקשרות והיערכות לעבודה</t>
  </si>
  <si>
    <t>סה"כ (מיליוני ₪)</t>
  </si>
  <si>
    <t xml:space="preserve">תקציב שכר ותקורות לשנת 2020 - הערכה ראשונית </t>
  </si>
  <si>
    <t>סכומים באלפי ₪</t>
  </si>
  <si>
    <t>נושא</t>
  </si>
  <si>
    <t xml:space="preserve">תכנון 2020 </t>
  </si>
  <si>
    <t>הסבר נוסף</t>
  </si>
  <si>
    <t>שכר ונלוות</t>
  </si>
  <si>
    <t>רכב צמוד</t>
  </si>
  <si>
    <t>מנהל ופעולות מקצועיות כולל יועצים</t>
  </si>
  <si>
    <t>כולל: הוצאות כלליות, משפטיות, דפוס, השתלמויות וכנסים, מיגון רכבים, מחשוב (הצטיידות), חניות, ביטוחים, שכ"ד ואחזקה, דואר וטלפונים, וכיו"ב (ברכישת שרותי ייעוץ - תבחן כל בקשה ע"י הצוות המקצועי טרם ההתקשרות)</t>
  </si>
  <si>
    <t xml:space="preserve">מיחשוב </t>
  </si>
  <si>
    <t xml:space="preserve">לל"ן
</t>
  </si>
  <si>
    <r>
      <t>תקורה</t>
    </r>
    <r>
      <rPr>
        <sz val="12"/>
        <color rgb="FF000000"/>
        <rFont val="Calibri"/>
        <family val="2"/>
      </rPr>
      <t xml:space="preserve"> לשכה משפטית </t>
    </r>
  </si>
  <si>
    <t>תשלום על שירותים משפטיים מהמחלקה המשפטית של הצ"ע</t>
  </si>
  <si>
    <r>
      <t>תקורה</t>
    </r>
    <r>
      <rPr>
        <sz val="12"/>
        <color rgb="FF000000"/>
        <rFont val="Calibri"/>
        <family val="2"/>
      </rPr>
      <t xml:space="preserve"> לחטיבת משאבי אנוש</t>
    </r>
  </si>
  <si>
    <t>תשלום על שירותי משאבי אנוש מחחלקת משאבי אנוש של הצ"ע</t>
  </si>
  <si>
    <t>יחסי ציבור ודוברות</t>
  </si>
  <si>
    <t>ביקורת פנים</t>
  </si>
  <si>
    <t>תשלום על שירותי בקורת הפנים של הצ"ע</t>
  </si>
  <si>
    <t>הוצאות גבייה</t>
  </si>
  <si>
    <t>סה"כ</t>
  </si>
  <si>
    <r>
      <rPr>
        <b/>
        <u/>
        <sz val="12"/>
        <color rgb="FFFF0000"/>
        <rFont val="Arial"/>
        <family val="2"/>
        <scheme val="minor"/>
      </rPr>
      <t>הערה כללית</t>
    </r>
    <r>
      <rPr>
        <sz val="12"/>
        <color rgb="FF000000"/>
        <rFont val="Arial"/>
        <family val="2"/>
        <scheme val="minor"/>
      </rPr>
      <t xml:space="preserve">: החטיבה מתנהלת בהתאם להסכם הרב שנתי כאשר סך השכר והתקורה  הינו 36 מליון ₪ לכל שנה למשך 5 שנים (2017 - 2021). </t>
    </r>
  </si>
  <si>
    <t>סה"כ מטרה מס' 10 - תקורות ובקרה (מרכז קרנות 54002400)</t>
  </si>
  <si>
    <t>סה"כ מטרה מס' 9 - תחזוקת מבנים (מרכז קרנות 54002190)</t>
  </si>
  <si>
    <t>סה"כ מטרה מס' 8 - החלטות ממשלה (מרכז קרנות ספציפי לכל נושא)</t>
  </si>
  <si>
    <t>תכנית 2019</t>
  </si>
  <si>
    <t>ביצוע 2019 (מזומן + התחייבויות)</t>
  </si>
  <si>
    <t>יופעל ע"י החשבת בימים הקרובים</t>
  </si>
  <si>
    <t>תקציב 2019 - מעודכן</t>
  </si>
  <si>
    <t xml:space="preserve">3 חודשים </t>
  </si>
  <si>
    <t xml:space="preserve">6 חודשים </t>
  </si>
  <si>
    <t>10 חודשים</t>
  </si>
  <si>
    <t>המשך פעולות בנושאי תכנון (בתיאום משב"ש) אשר אושרו בתכנית העבודה לשנת 2017:
א. מבואות ערד - תכניות מתאר (שינוי תמ"מ ו-4 תכניות מתאר מקומיות/מפורטות) ל- 4 ישובים חדשים
ב. שיבולת-כפר שילוב
ג. עיר אובות
ד. תכנון הקמת ישוב דרוזי</t>
  </si>
  <si>
    <t>מינוי צוותי התכנון עבור מבואות ערד ושיבולת - התקשרות עם אדריכלים ע"י החטיבה להתיישבות, התקשרות של משב"ש עם יועצים נוספים</t>
  </si>
  <si>
    <t>1. איתור תאי שטח ובחינת ההיתכנות</t>
  </si>
  <si>
    <r>
      <t xml:space="preserve">מימוש נוהל חברה וקליטה 2017-2018-2019 (התוכנית כוללת גם מרכזי מידע, קורסים והשתלמיות) - </t>
    </r>
    <r>
      <rPr>
        <b/>
        <sz val="10"/>
        <rFont val="Arial"/>
        <family val="2"/>
        <scheme val="minor"/>
      </rPr>
      <t>פעולות המשכיות בתקציב קיים</t>
    </r>
  </si>
  <si>
    <r>
      <t xml:space="preserve">מימוש תקציב חברה וקליטה 2017-2018-2019  - </t>
    </r>
    <r>
      <rPr>
        <b/>
        <sz val="10"/>
        <rFont val="Arial"/>
        <family val="2"/>
        <scheme val="minor"/>
      </rPr>
      <t>טרם נוצל</t>
    </r>
  </si>
  <si>
    <t>1. הגדרת נושאי הסיוע וקביעת מסגרות תקציביות
2. פרסום קולות קוראים - חברה וקליטה וטיפול נקודתי
3. קבלת בקשות תמיכה, מיון ודירוג</t>
  </si>
  <si>
    <r>
      <rPr>
        <b/>
        <sz val="10"/>
        <rFont val="Arial"/>
        <family val="2"/>
        <scheme val="minor"/>
      </rPr>
      <t xml:space="preserve">תשתיות תעסוקה ומחוללי שינוי לשנת 2018-19 </t>
    </r>
    <r>
      <rPr>
        <sz val="10"/>
        <rFont val="Arial"/>
        <family val="2"/>
        <scheme val="minor"/>
      </rPr>
      <t>- סיוע בתשתיות לאמצעי יצור לפרט, לישוב, בעלי מאפיינים כלכליים, ברמה היישובית והאזורית, לרבות בישובים כפריים במגזר המיעוטים, בהתאם לתחום פעילותה של החטיבה על פי החלטת הממשלה מס' 1998</t>
    </r>
  </si>
  <si>
    <t>בשלב זה, עד לאישור תקציב המדינה, אין תקציב לנושא</t>
  </si>
  <si>
    <t>בשלב זה, עד לאישור תקציב המדינה, אין תקציב לנושא זה</t>
  </si>
  <si>
    <t>בטיפול מול ועדות התכנון</t>
  </si>
  <si>
    <t>קבלת היתר לביצוע</t>
  </si>
  <si>
    <t>עיכוב בועדות התכנון</t>
  </si>
  <si>
    <r>
      <t xml:space="preserve">מימוש תכנית עבודה - 2017-2018-2019
הערכה - ינואר </t>
    </r>
    <r>
      <rPr>
        <b/>
        <i/>
        <sz val="10"/>
        <color rgb="FFFF0000"/>
        <rFont val="Arial"/>
        <family val="2"/>
        <scheme val="minor"/>
      </rPr>
      <t>2020</t>
    </r>
  </si>
  <si>
    <t>תוספתי 2020</t>
  </si>
  <si>
    <t>תכנית העבודה השנתית של החטיבה להתיישבות לשנת 2020</t>
  </si>
  <si>
    <t>מטה החטיבה, מרחב צפון, חטיבת אכלוס</t>
  </si>
  <si>
    <t>משרד האוצר</t>
  </si>
  <si>
    <r>
      <rPr>
        <b/>
        <sz val="10"/>
        <rFont val="Arial"/>
        <family val="2"/>
        <scheme val="minor"/>
      </rPr>
      <t xml:space="preserve">פעולות על פי החלטות ממשלה ספציפיות </t>
    </r>
    <r>
      <rPr>
        <sz val="10"/>
        <rFont val="Arial"/>
        <family val="2"/>
        <scheme val="minor"/>
      </rPr>
      <t xml:space="preserve">- פעולות נוספות בתחומי ההתיישבות בהתאם להחלטות ממשלה וועדות מיוחדות </t>
    </r>
  </si>
  <si>
    <r>
      <t>ביום 14.6.2020 החליטה ממשלת ישראל להקים יישוב קהילתי חדש – "רמת טראמפ" -  ברמת הגולן, בסמוך ליישוב קלע אלון. בהתאם להחלטה זו הוטל על החט"ל להקים את המחנה הזמני וכל הכרוך בו - במימון משרד האוצר והחט"ל (</t>
    </r>
    <r>
      <rPr>
        <b/>
        <sz val="10"/>
        <rFont val="Arial"/>
        <family val="2"/>
        <scheme val="minor"/>
      </rPr>
      <t>מרכז קרנות 54002350</t>
    </r>
    <r>
      <rPr>
        <sz val="10"/>
        <rFont val="Arial"/>
        <family val="2"/>
        <scheme val="minor"/>
      </rPr>
      <t xml:space="preserve">) </t>
    </r>
  </si>
  <si>
    <t xml:space="preserve">הקמת מחנה זמני וגיבוש גרעין - בהתאם להחלטת הממשלה </t>
  </si>
  <si>
    <t>מופעל ע"י החשבת - רכישת שירותי רו"ח ליחידת הגבייה ועלויות עבור התאמת מודול גבייה במרכב"ה</t>
  </si>
  <si>
    <t xml:space="preserve">התקשרות לשירותי דוברות ויחסי ציבור - עלות הפעילות בלבד תשולם להצ"ע על פי תפוקות וביצוע בפועל </t>
  </si>
  <si>
    <r>
      <rPr>
        <b/>
        <sz val="10"/>
        <rFont val="Arial"/>
        <family val="2"/>
        <scheme val="minor"/>
      </rPr>
      <t>תכנון ופיתוח מעגנה לדייגים מפוני גוש קטיף</t>
    </r>
    <r>
      <rPr>
        <sz val="10"/>
        <rFont val="Arial"/>
        <family val="2"/>
        <scheme val="minor"/>
      </rPr>
      <t xml:space="preserve"> - החלטת ועדה מיוחדת מס1 630/7 (סעיף 17), מיום 21.11.2018 (מרכז קרנות </t>
    </r>
    <r>
      <rPr>
        <b/>
        <sz val="10"/>
        <rFont val="Arial"/>
        <family val="2"/>
        <scheme val="minor"/>
      </rPr>
      <t xml:space="preserve">54009240) - פעולות המשך
</t>
    </r>
  </si>
  <si>
    <t xml:space="preserve">ביצוע התחייבויות ותשלומים </t>
  </si>
  <si>
    <t>ביצוע מבני משפחתיות,בקו"מים ומבני תעסוקה - עפ"י החלטת ממשלה 1414 מיום 5.3.2014 (מרכז קרנות 54000310)</t>
  </si>
  <si>
    <t xml:space="preserve">
ההגדלה מותנית באישור חוק התקציב לשנת 2020.</t>
  </si>
  <si>
    <t xml:space="preserve">תחזוקה שוטפת של מבנים יבילים למגורים ולמבני ציבור, בהתאם להסכם שתחתום החט"ל עם משרד השיכון, 50% מההכנסות משמש לתחזוקה שוטפת והכשרת מבנים למגורים ו-50% מועבר למשרד השיכון. הצפי הוא להכנסה של כ- 14 מליון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</si>
</sst>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 #,##0.00_ ;_ * \-#,##0.00_ ;_ * &quot;-&quot;??_ ;_ @_ "/>
    <numFmt numFmtId="164" formatCode="0.0"/>
    <numFmt numFmtId="165" formatCode="#,##0.00_ ;\-#,##0.00\ "/>
    <numFmt numFmtId="166" formatCode="#,##0.0_ ;\-#,##0.0\ "/>
    <numFmt numFmtId="167" formatCode="_ * #,##0.000_ ;_ * \-#,##0.000_ ;_ * &quot;-&quot;??_ ;_ @_ "/>
    <numFmt numFmtId="168" formatCode="_ * #,##0_ ;_ * \-#,##0_ ;_ * &quot;-&quot;??_ ;_ @_ "/>
    <numFmt numFmtId="169" formatCode="_ * #,##0.0_ ;_ * \-#,##0.0_ ;_ * &quot;-&quot;??_ ;_ @_ "/>
  </numFmts>
  <fonts count="41" x14ac:knownFonts="1">
    <font>
      <sz val="11"/>
      <color theme="1"/>
      <name val="Arial"/>
      <family val="2"/>
      <charset val="177"/>
      <scheme val="minor"/>
    </font>
    <font>
      <sz val="11"/>
      <color theme="1"/>
      <name val="Arial"/>
      <family val="2"/>
      <charset val="177"/>
      <scheme val="minor"/>
    </font>
    <font>
      <sz val="11"/>
      <color rgb="FF006100"/>
      <name val="Arial"/>
      <family val="2"/>
      <charset val="177"/>
      <scheme val="minor"/>
    </font>
    <font>
      <b/>
      <sz val="24"/>
      <name val="Arial"/>
      <family val="2"/>
      <scheme val="minor"/>
    </font>
    <font>
      <sz val="16"/>
      <color theme="1"/>
      <name val="Arial"/>
      <family val="2"/>
      <scheme val="minor"/>
    </font>
    <font>
      <b/>
      <sz val="10"/>
      <name val="Arial"/>
      <family val="2"/>
      <scheme val="minor"/>
    </font>
    <font>
      <b/>
      <i/>
      <sz val="10"/>
      <color rgb="FFFF0000"/>
      <name val="Arial"/>
      <family val="2"/>
      <scheme val="minor"/>
    </font>
    <font>
      <sz val="10"/>
      <name val="Arial"/>
      <family val="2"/>
      <scheme val="minor"/>
    </font>
    <font>
      <b/>
      <sz val="10"/>
      <color theme="8" tint="-0.249977111117893"/>
      <name val="Arial"/>
      <family val="2"/>
      <scheme val="minor"/>
    </font>
    <font>
      <sz val="10"/>
      <color theme="1"/>
      <name val="Arial"/>
      <family val="2"/>
      <scheme val="minor"/>
    </font>
    <font>
      <b/>
      <sz val="12"/>
      <name val="Arial"/>
      <family val="2"/>
      <scheme val="minor"/>
    </font>
    <font>
      <sz val="11"/>
      <name val="Arial"/>
      <family val="2"/>
      <scheme val="minor"/>
    </font>
    <font>
      <b/>
      <sz val="10"/>
      <color rgb="FFFF0000"/>
      <name val="Arial"/>
      <family val="2"/>
      <scheme val="minor"/>
    </font>
    <font>
      <b/>
      <sz val="10"/>
      <color rgb="FFC00000"/>
      <name val="Arial"/>
      <family val="2"/>
      <scheme val="minor"/>
    </font>
    <font>
      <b/>
      <sz val="8"/>
      <name val="Arial"/>
      <family val="2"/>
      <scheme val="minor"/>
    </font>
    <font>
      <b/>
      <sz val="12"/>
      <color rgb="FFFF0000"/>
      <name val="Arial"/>
      <family val="2"/>
      <scheme val="minor"/>
    </font>
    <font>
      <b/>
      <sz val="12"/>
      <color theme="1"/>
      <name val="Arial"/>
      <family val="2"/>
      <scheme val="minor"/>
    </font>
    <font>
      <b/>
      <sz val="11"/>
      <color rgb="FFFF0000"/>
      <name val="Arial"/>
      <family val="2"/>
      <scheme val="minor"/>
    </font>
    <font>
      <b/>
      <sz val="11"/>
      <color rgb="FFC00000"/>
      <name val="Arial"/>
      <family val="2"/>
      <scheme val="minor"/>
    </font>
    <font>
      <b/>
      <sz val="11"/>
      <color theme="1"/>
      <name val="Arial"/>
      <family val="2"/>
      <scheme val="minor"/>
    </font>
    <font>
      <sz val="11"/>
      <color theme="1"/>
      <name val="Arial"/>
      <family val="2"/>
    </font>
    <font>
      <sz val="11"/>
      <color theme="1"/>
      <name val="Calibri"/>
      <family val="2"/>
    </font>
    <font>
      <b/>
      <sz val="20"/>
      <color rgb="FF0070C0"/>
      <name val="Arial"/>
      <family val="2"/>
      <scheme val="minor"/>
    </font>
    <font>
      <b/>
      <sz val="14"/>
      <color rgb="FFFFFFFF"/>
      <name val="Arial"/>
      <family val="2"/>
      <scheme val="minor"/>
    </font>
    <font>
      <sz val="14"/>
      <color theme="1"/>
      <name val="Arial"/>
      <family val="2"/>
      <scheme val="minor"/>
    </font>
    <font>
      <sz val="12"/>
      <color rgb="FF000000"/>
      <name val="Arial"/>
      <family val="2"/>
      <scheme val="minor"/>
    </font>
    <font>
      <sz val="14"/>
      <color rgb="FF000000"/>
      <name val="Calibri"/>
      <family val="2"/>
    </font>
    <font>
      <sz val="11"/>
      <color rgb="FF000000"/>
      <name val="Arial"/>
      <family val="2"/>
      <scheme val="minor"/>
    </font>
    <font>
      <sz val="12"/>
      <color theme="1"/>
      <name val="Arial"/>
      <family val="2"/>
      <charset val="177"/>
      <scheme val="minor"/>
    </font>
    <font>
      <sz val="12"/>
      <color rgb="FF000000"/>
      <name val="Calibri"/>
      <family val="2"/>
    </font>
    <font>
      <b/>
      <sz val="12"/>
      <color theme="1"/>
      <name val="David"/>
      <family val="2"/>
      <charset val="177"/>
    </font>
    <font>
      <sz val="12"/>
      <color theme="1"/>
      <name val="David"/>
      <family val="2"/>
      <charset val="177"/>
    </font>
    <font>
      <sz val="11"/>
      <color rgb="FF000000"/>
      <name val="Calibri"/>
      <family val="2"/>
    </font>
    <font>
      <sz val="12"/>
      <color theme="1"/>
      <name val="Symbol"/>
      <family val="1"/>
      <charset val="2"/>
    </font>
    <font>
      <b/>
      <sz val="14"/>
      <color rgb="FFFF0000"/>
      <name val="Arial"/>
      <family val="2"/>
      <scheme val="minor"/>
    </font>
    <font>
      <b/>
      <sz val="16"/>
      <color rgb="FFFF0000"/>
      <name val="Calibri"/>
      <family val="2"/>
    </font>
    <font>
      <sz val="14"/>
      <color theme="1"/>
      <name val="Arial"/>
      <family val="2"/>
      <charset val="177"/>
      <scheme val="minor"/>
    </font>
    <font>
      <b/>
      <u/>
      <sz val="12"/>
      <color rgb="FFFF0000"/>
      <name val="Arial"/>
      <family val="2"/>
      <scheme val="minor"/>
    </font>
    <font>
      <sz val="13"/>
      <color theme="1"/>
      <name val="Arial"/>
      <family val="2"/>
      <scheme val="minor"/>
    </font>
    <font>
      <sz val="10"/>
      <color rgb="FF000000"/>
      <name val="Calibri"/>
      <family val="2"/>
    </font>
    <font>
      <sz val="8"/>
      <name val="Arial"/>
      <family val="2"/>
      <charset val="177"/>
      <scheme val="minor"/>
    </font>
  </fonts>
  <fills count="15">
    <fill>
      <patternFill patternType="none"/>
    </fill>
    <fill>
      <patternFill patternType="gray125"/>
    </fill>
    <fill>
      <patternFill patternType="solid">
        <fgColor rgb="FFC6EFCE"/>
      </patternFill>
    </fill>
    <fill>
      <patternFill patternType="solid">
        <fgColor rgb="FFFFFFCC"/>
      </patternFill>
    </fill>
    <fill>
      <patternFill patternType="solid">
        <fgColor rgb="FFE4C2D4"/>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FFFF0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theme="4" tint="0.59999389629810485"/>
        <bgColor indexed="64"/>
      </patternFill>
    </fill>
  </fills>
  <borders count="25">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FFFF"/>
      </left>
      <right/>
      <top/>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xf numFmtId="43" fontId="1" fillId="0" borderId="0" applyFont="0" applyFill="0" applyBorder="0" applyAlignment="0" applyProtection="0"/>
    <xf numFmtId="0" fontId="2" fillId="2" borderId="0" applyNumberFormat="0" applyBorder="0" applyAlignment="0" applyProtection="0"/>
    <xf numFmtId="0" fontId="1" fillId="3" borderId="1" applyNumberFormat="0" applyFont="0" applyAlignment="0" applyProtection="0"/>
    <xf numFmtId="0" fontId="1" fillId="0" borderId="0"/>
    <xf numFmtId="43" fontId="1" fillId="0" borderId="0" applyFont="0" applyFill="0" applyBorder="0" applyAlignment="0" applyProtection="0"/>
  </cellStyleXfs>
  <cellXfs count="201">
    <xf numFmtId="0" fontId="0" fillId="0" borderId="0" xfId="0"/>
    <xf numFmtId="0" fontId="0" fillId="0" borderId="0" xfId="0" applyAlignment="1">
      <alignment horizontal="right"/>
    </xf>
    <xf numFmtId="0" fontId="4" fillId="0" borderId="0" xfId="0" applyFont="1" applyAlignment="1">
      <alignment horizontal="right"/>
    </xf>
    <xf numFmtId="0" fontId="0" fillId="0" borderId="0" xfId="0" applyAlignment="1">
      <alignment horizontal="center"/>
    </xf>
    <xf numFmtId="0" fontId="5" fillId="2" borderId="2" xfId="2" quotePrefix="1" applyFont="1" applyBorder="1" applyAlignment="1" applyProtection="1">
      <alignment horizontal="center" vertical="center" wrapText="1" readingOrder="1"/>
      <protection locked="0"/>
    </xf>
    <xf numFmtId="0" fontId="5" fillId="2" borderId="2" xfId="2" applyFont="1" applyBorder="1" applyAlignment="1" applyProtection="1">
      <alignment horizontal="center" vertical="center" wrapText="1" readingOrder="2"/>
      <protection locked="0"/>
    </xf>
    <xf numFmtId="0" fontId="5" fillId="2" borderId="2" xfId="2" applyFont="1" applyBorder="1" applyAlignment="1" applyProtection="1">
      <alignment horizontal="center" vertical="center" wrapText="1" readingOrder="1"/>
      <protection locked="0"/>
    </xf>
    <xf numFmtId="0" fontId="5" fillId="2" borderId="4" xfId="2" applyFont="1" applyBorder="1" applyAlignment="1" applyProtection="1">
      <alignment horizontal="center" vertical="center" wrapText="1" readingOrder="1"/>
      <protection locked="0"/>
    </xf>
    <xf numFmtId="43" fontId="5" fillId="2" borderId="10" xfId="1" applyFont="1" applyFill="1" applyBorder="1" applyAlignment="1" applyProtection="1">
      <alignment horizontal="center" vertical="center" wrapText="1" readingOrder="2"/>
      <protection locked="0"/>
    </xf>
    <xf numFmtId="43" fontId="5" fillId="2" borderId="2" xfId="1" applyFont="1" applyFill="1" applyBorder="1" applyAlignment="1" applyProtection="1">
      <alignment horizontal="center" vertical="center" wrapText="1" readingOrder="2"/>
      <protection locked="0"/>
    </xf>
    <xf numFmtId="43" fontId="5" fillId="2" borderId="11" xfId="1" applyFont="1" applyFill="1" applyBorder="1" applyAlignment="1" applyProtection="1">
      <alignment horizontal="center" vertical="center" wrapText="1" readingOrder="2"/>
      <protection locked="0"/>
    </xf>
    <xf numFmtId="0" fontId="5" fillId="2" borderId="9" xfId="2" applyFont="1" applyBorder="1" applyAlignment="1" applyProtection="1">
      <alignment horizontal="center" vertical="center" wrapText="1" readingOrder="1"/>
      <protection locked="0"/>
    </xf>
    <xf numFmtId="0" fontId="5" fillId="2" borderId="2" xfId="2" applyFont="1" applyBorder="1" applyAlignment="1" applyProtection="1">
      <alignment horizontal="right" vertical="center" wrapText="1" readingOrder="1"/>
      <protection locked="0"/>
    </xf>
    <xf numFmtId="0" fontId="0" fillId="0" borderId="0" xfId="0" applyAlignment="1">
      <alignment horizontal="right" vertical="top"/>
    </xf>
    <xf numFmtId="164" fontId="7" fillId="6" borderId="2" xfId="0" applyNumberFormat="1" applyFont="1" applyFill="1" applyBorder="1" applyAlignment="1">
      <alignment horizontal="center" vertical="center" wrapText="1" readingOrder="2"/>
    </xf>
    <xf numFmtId="0" fontId="7" fillId="6" borderId="2" xfId="0" applyFont="1" applyFill="1" applyBorder="1" applyAlignment="1">
      <alignment horizontal="right" vertical="center" wrapText="1" readingOrder="2"/>
    </xf>
    <xf numFmtId="0" fontId="7" fillId="6" borderId="4" xfId="0" applyFont="1" applyFill="1" applyBorder="1" applyAlignment="1">
      <alignment horizontal="center" vertical="center" wrapText="1" readingOrder="2"/>
    </xf>
    <xf numFmtId="0" fontId="7" fillId="6" borderId="10" xfId="0" applyFont="1" applyFill="1" applyBorder="1" applyAlignment="1">
      <alignment horizontal="center" vertical="center" wrapText="1" readingOrder="2"/>
    </xf>
    <xf numFmtId="0" fontId="7" fillId="6" borderId="2" xfId="0" applyFont="1" applyFill="1" applyBorder="1" applyAlignment="1">
      <alignment horizontal="center" vertical="center" wrapText="1" readingOrder="2"/>
    </xf>
    <xf numFmtId="0" fontId="5" fillId="6" borderId="10" xfId="0" applyFont="1" applyFill="1" applyBorder="1" applyAlignment="1">
      <alignment horizontal="center" vertical="center" wrapText="1" readingOrder="2"/>
    </xf>
    <xf numFmtId="0" fontId="5" fillId="6" borderId="2" xfId="0" applyFont="1" applyFill="1" applyBorder="1" applyAlignment="1">
      <alignment horizontal="center" vertical="center" wrapText="1" readingOrder="2"/>
    </xf>
    <xf numFmtId="0" fontId="8" fillId="6" borderId="11" xfId="0" applyFont="1" applyFill="1" applyBorder="1" applyAlignment="1">
      <alignment horizontal="center" vertical="center" wrapText="1" readingOrder="2"/>
    </xf>
    <xf numFmtId="0" fontId="7" fillId="6" borderId="9" xfId="0" applyFont="1" applyFill="1" applyBorder="1" applyAlignment="1">
      <alignment horizontal="center" vertical="center" wrapText="1" readingOrder="2"/>
    </xf>
    <xf numFmtId="17" fontId="7" fillId="0" borderId="2" xfId="0" applyNumberFormat="1" applyFont="1" applyBorder="1" applyAlignment="1">
      <alignment horizontal="center" vertical="center" wrapText="1" readingOrder="2"/>
    </xf>
    <xf numFmtId="0" fontId="0" fillId="6" borderId="0" xfId="0" applyFill="1" applyAlignment="1">
      <alignment horizontal="right"/>
    </xf>
    <xf numFmtId="0" fontId="7" fillId="6" borderId="2" xfId="0" applyFont="1" applyFill="1" applyBorder="1" applyAlignment="1">
      <alignment vertical="center" wrapText="1" readingOrder="2"/>
    </xf>
    <xf numFmtId="2" fontId="5" fillId="6" borderId="11" xfId="0" applyNumberFormat="1" applyFont="1" applyFill="1" applyBorder="1" applyAlignment="1">
      <alignment horizontal="center" vertical="center" wrapText="1" readingOrder="2"/>
    </xf>
    <xf numFmtId="0" fontId="9" fillId="0" borderId="2" xfId="0" applyFont="1" applyBorder="1" applyAlignment="1">
      <alignment horizontal="right" vertical="center" wrapText="1" readingOrder="2"/>
    </xf>
    <xf numFmtId="0" fontId="9" fillId="6" borderId="2" xfId="0" applyFont="1" applyFill="1" applyBorder="1" applyAlignment="1">
      <alignment horizontal="center" vertical="center" wrapText="1" readingOrder="2"/>
    </xf>
    <xf numFmtId="0" fontId="9" fillId="6" borderId="2" xfId="0" applyFont="1" applyFill="1" applyBorder="1" applyAlignment="1">
      <alignment horizontal="right" vertical="center" wrapText="1" readingOrder="2"/>
    </xf>
    <xf numFmtId="43" fontId="10" fillId="7" borderId="10" xfId="1" applyFont="1" applyFill="1" applyBorder="1" applyAlignment="1" applyProtection="1">
      <alignment vertical="top" wrapText="1" readingOrder="1"/>
      <protection locked="0"/>
    </xf>
    <xf numFmtId="43" fontId="10" fillId="7" borderId="2" xfId="1" applyFont="1" applyFill="1" applyBorder="1" applyAlignment="1" applyProtection="1">
      <alignment vertical="top" wrapText="1" readingOrder="1"/>
      <protection locked="0"/>
    </xf>
    <xf numFmtId="165" fontId="10" fillId="8" borderId="11" xfId="1" applyNumberFormat="1" applyFont="1" applyFill="1" applyBorder="1" applyAlignment="1" applyProtection="1">
      <alignment horizontal="center" vertical="center" wrapText="1" readingOrder="1"/>
      <protection locked="0"/>
    </xf>
    <xf numFmtId="0" fontId="10" fillId="7" borderId="2" xfId="2" applyFont="1" applyFill="1" applyBorder="1" applyAlignment="1" applyProtection="1">
      <alignment vertical="top" wrapText="1" readingOrder="1"/>
      <protection locked="0"/>
    </xf>
    <xf numFmtId="0" fontId="10" fillId="7" borderId="2" xfId="2" applyFont="1" applyFill="1" applyBorder="1" applyAlignment="1" applyProtection="1">
      <alignment horizontal="right" vertical="top" wrapText="1" readingOrder="1"/>
      <protection locked="0"/>
    </xf>
    <xf numFmtId="0" fontId="11" fillId="0" borderId="0" xfId="0" applyFont="1" applyAlignment="1">
      <alignment horizontal="right"/>
    </xf>
    <xf numFmtId="164" fontId="7" fillId="0" borderId="2" xfId="0" applyNumberFormat="1" applyFont="1" applyBorder="1" applyAlignment="1">
      <alignment horizontal="center" vertical="center" wrapText="1" readingOrder="2"/>
    </xf>
    <xf numFmtId="0" fontId="7" fillId="0" borderId="2" xfId="0" applyFont="1" applyBorder="1" applyAlignment="1">
      <alignment horizontal="right" vertical="center" wrapText="1" readingOrder="2"/>
    </xf>
    <xf numFmtId="0" fontId="7" fillId="0" borderId="2" xfId="0" applyFont="1" applyBorder="1" applyAlignment="1">
      <alignment horizontal="center" vertical="center" wrapText="1" readingOrder="2"/>
    </xf>
    <xf numFmtId="0" fontId="7" fillId="0" borderId="4" xfId="0" applyFont="1" applyBorder="1" applyAlignment="1">
      <alignment horizontal="center" vertical="center" wrapText="1" readingOrder="2"/>
    </xf>
    <xf numFmtId="0" fontId="5" fillId="0" borderId="10" xfId="0" applyFont="1" applyBorder="1" applyAlignment="1">
      <alignment horizontal="center" vertical="center" wrapText="1" readingOrder="2"/>
    </xf>
    <xf numFmtId="0" fontId="5" fillId="0" borderId="2" xfId="0" applyFont="1" applyBorder="1" applyAlignment="1">
      <alignment horizontal="center" vertical="center" wrapText="1" readingOrder="2"/>
    </xf>
    <xf numFmtId="0" fontId="12" fillId="0" borderId="11" xfId="0" applyFont="1" applyBorder="1" applyAlignment="1">
      <alignment horizontal="center" vertical="center" wrapText="1" readingOrder="2"/>
    </xf>
    <xf numFmtId="0" fontId="7" fillId="0" borderId="9" xfId="0" applyFont="1" applyBorder="1" applyAlignment="1">
      <alignment horizontal="center" vertical="center" wrapText="1" readingOrder="2"/>
    </xf>
    <xf numFmtId="0" fontId="10" fillId="6" borderId="2" xfId="2" applyFont="1" applyFill="1" applyBorder="1" applyAlignment="1" applyProtection="1">
      <alignment horizontal="right" vertical="top" wrapText="1" readingOrder="1"/>
      <protection locked="0"/>
    </xf>
    <xf numFmtId="3" fontId="7" fillId="0" borderId="2" xfId="0" applyNumberFormat="1" applyFont="1" applyBorder="1" applyAlignment="1">
      <alignment horizontal="center" vertical="center" wrapText="1" readingOrder="2"/>
    </xf>
    <xf numFmtId="0" fontId="7" fillId="6" borderId="2" xfId="0" applyFont="1" applyFill="1" applyBorder="1" applyAlignment="1">
      <alignment horizontal="right" vertical="top" wrapText="1" readingOrder="2"/>
    </xf>
    <xf numFmtId="164" fontId="7" fillId="0" borderId="2" xfId="0" applyNumberFormat="1" applyFont="1" applyBorder="1" applyAlignment="1">
      <alignment horizontal="right" vertical="center" wrapText="1" readingOrder="2"/>
    </xf>
    <xf numFmtId="165" fontId="10" fillId="7" borderId="10" xfId="1" applyNumberFormat="1" applyFont="1" applyFill="1" applyBorder="1" applyAlignment="1" applyProtection="1">
      <alignment horizontal="center" vertical="center" wrapText="1" readingOrder="1"/>
      <protection locked="0"/>
    </xf>
    <xf numFmtId="43" fontId="10" fillId="7" borderId="11" xfId="1" applyFont="1" applyFill="1" applyBorder="1" applyAlignment="1" applyProtection="1">
      <alignment vertical="top" wrapText="1" readingOrder="1"/>
      <protection locked="0"/>
    </xf>
    <xf numFmtId="49" fontId="10" fillId="7" borderId="2" xfId="2" applyNumberFormat="1" applyFont="1" applyFill="1" applyBorder="1" applyAlignment="1" applyProtection="1">
      <alignment vertical="top" wrapText="1" readingOrder="1"/>
      <protection locked="0"/>
    </xf>
    <xf numFmtId="0" fontId="7" fillId="0" borderId="2" xfId="0" applyFont="1" applyBorder="1" applyAlignment="1">
      <alignment vertical="center" wrapText="1" readingOrder="2"/>
    </xf>
    <xf numFmtId="165" fontId="5" fillId="0" borderId="10" xfId="1" applyNumberFormat="1" applyFont="1" applyBorder="1" applyAlignment="1">
      <alignment horizontal="center" vertical="center" wrapText="1" readingOrder="2"/>
    </xf>
    <xf numFmtId="165" fontId="5" fillId="0" borderId="2" xfId="1" applyNumberFormat="1" applyFont="1" applyBorder="1" applyAlignment="1">
      <alignment horizontal="center" vertical="center" wrapText="1" readingOrder="2"/>
    </xf>
    <xf numFmtId="165" fontId="12" fillId="0" borderId="11" xfId="1" applyNumberFormat="1" applyFont="1" applyBorder="1" applyAlignment="1">
      <alignment horizontal="center" vertical="center" wrapText="1" readingOrder="2"/>
    </xf>
    <xf numFmtId="49" fontId="7" fillId="0" borderId="9" xfId="0" applyNumberFormat="1" applyFont="1" applyBorder="1" applyAlignment="1">
      <alignment horizontal="center" vertical="center" wrapText="1" readingOrder="2"/>
    </xf>
    <xf numFmtId="165" fontId="5" fillId="6" borderId="11" xfId="1" applyNumberFormat="1" applyFont="1" applyFill="1" applyBorder="1" applyAlignment="1">
      <alignment horizontal="center" vertical="center" wrapText="1" readingOrder="2"/>
    </xf>
    <xf numFmtId="165" fontId="10" fillId="7" borderId="2" xfId="1" applyNumberFormat="1" applyFont="1" applyFill="1" applyBorder="1" applyAlignment="1" applyProtection="1">
      <alignment horizontal="center" vertical="center" wrapText="1" readingOrder="1"/>
      <protection locked="0"/>
    </xf>
    <xf numFmtId="165" fontId="10" fillId="7" borderId="11" xfId="1" applyNumberFormat="1" applyFont="1" applyFill="1" applyBorder="1" applyAlignment="1" applyProtection="1">
      <alignment horizontal="center" vertical="center" wrapText="1" readingOrder="1"/>
      <protection locked="0"/>
    </xf>
    <xf numFmtId="0" fontId="10" fillId="7" borderId="2" xfId="2" applyFont="1" applyFill="1" applyBorder="1" applyAlignment="1" applyProtection="1">
      <alignment horizontal="right" vertical="center" wrapText="1" readingOrder="1"/>
      <protection locked="0"/>
    </xf>
    <xf numFmtId="165" fontId="5" fillId="6" borderId="10" xfId="1" applyNumberFormat="1" applyFont="1" applyFill="1" applyBorder="1" applyAlignment="1" applyProtection="1">
      <alignment horizontal="center" vertical="center" wrapText="1" readingOrder="1"/>
      <protection locked="0"/>
    </xf>
    <xf numFmtId="0" fontId="5" fillId="6" borderId="2" xfId="0" applyFont="1" applyFill="1" applyBorder="1" applyAlignment="1">
      <alignment vertical="center" wrapText="1" readingOrder="2"/>
    </xf>
    <xf numFmtId="0" fontId="7" fillId="0" borderId="2" xfId="0" applyFont="1" applyFill="1" applyBorder="1" applyAlignment="1">
      <alignment vertical="center" wrapText="1" readingOrder="2"/>
    </xf>
    <xf numFmtId="0" fontId="7" fillId="0" borderId="2" xfId="0" applyFont="1" applyFill="1" applyBorder="1" applyAlignment="1">
      <alignment horizontal="right" vertical="center" wrapText="1" readingOrder="2"/>
    </xf>
    <xf numFmtId="165" fontId="7" fillId="0" borderId="2" xfId="1" applyNumberFormat="1" applyFont="1" applyBorder="1" applyAlignment="1">
      <alignment horizontal="center" vertical="center" wrapText="1" readingOrder="2"/>
    </xf>
    <xf numFmtId="165" fontId="7" fillId="6" borderId="4" xfId="1" applyNumberFormat="1" applyFont="1" applyFill="1" applyBorder="1" applyAlignment="1" applyProtection="1">
      <alignment horizontal="center" vertical="center" wrapText="1" readingOrder="1"/>
      <protection locked="0"/>
    </xf>
    <xf numFmtId="165" fontId="13" fillId="6" borderId="10" xfId="1" applyNumberFormat="1" applyFont="1" applyFill="1" applyBorder="1" applyAlignment="1" applyProtection="1">
      <alignment horizontal="center" vertical="center" wrapText="1" readingOrder="1"/>
      <protection locked="0"/>
    </xf>
    <xf numFmtId="165" fontId="14" fillId="6" borderId="2" xfId="1" applyNumberFormat="1" applyFont="1" applyFill="1" applyBorder="1" applyAlignment="1">
      <alignment horizontal="center" vertical="center" wrapText="1" readingOrder="2"/>
    </xf>
    <xf numFmtId="0" fontId="9" fillId="0" borderId="2" xfId="0" applyFont="1" applyBorder="1" applyAlignment="1">
      <alignment horizontal="center" vertical="center" wrapText="1" readingOrder="2"/>
    </xf>
    <xf numFmtId="9" fontId="9" fillId="0" borderId="2" xfId="0" applyNumberFormat="1" applyFont="1" applyBorder="1" applyAlignment="1">
      <alignment horizontal="center" vertical="center" wrapText="1" readingOrder="2"/>
    </xf>
    <xf numFmtId="0" fontId="5" fillId="0" borderId="2" xfId="0" applyFont="1" applyBorder="1" applyAlignment="1">
      <alignment vertical="center" wrapText="1" readingOrder="2"/>
    </xf>
    <xf numFmtId="165" fontId="13" fillId="6" borderId="2" xfId="1" applyNumberFormat="1" applyFont="1" applyFill="1" applyBorder="1" applyAlignment="1" applyProtection="1">
      <alignment horizontal="center" vertical="center" wrapText="1" readingOrder="1"/>
      <protection locked="0"/>
    </xf>
    <xf numFmtId="165" fontId="5" fillId="6" borderId="2" xfId="1" applyNumberFormat="1" applyFont="1" applyFill="1" applyBorder="1" applyAlignment="1" applyProtection="1">
      <alignment horizontal="center" vertical="center" wrapText="1" readingOrder="1"/>
      <protection locked="0"/>
    </xf>
    <xf numFmtId="165" fontId="12" fillId="6" borderId="11" xfId="1" applyNumberFormat="1" applyFont="1" applyFill="1" applyBorder="1" applyAlignment="1" applyProtection="1">
      <alignment horizontal="center" vertical="center" wrapText="1" readingOrder="1"/>
      <protection locked="0"/>
    </xf>
    <xf numFmtId="0" fontId="10" fillId="7" borderId="11" xfId="2" applyFont="1" applyFill="1" applyBorder="1" applyAlignment="1" applyProtection="1">
      <alignment vertical="top" wrapText="1" readingOrder="1"/>
      <protection locked="0"/>
    </xf>
    <xf numFmtId="9" fontId="7" fillId="0" borderId="2" xfId="0" applyNumberFormat="1" applyFont="1" applyBorder="1" applyAlignment="1">
      <alignment horizontal="center" vertical="center" wrapText="1" readingOrder="2"/>
    </xf>
    <xf numFmtId="0" fontId="7" fillId="0" borderId="2" xfId="0" applyFont="1" applyBorder="1" applyAlignment="1">
      <alignment horizontal="right" vertical="top" wrapText="1" readingOrder="2"/>
    </xf>
    <xf numFmtId="165" fontId="15" fillId="7" borderId="11" xfId="1" applyNumberFormat="1" applyFont="1" applyFill="1" applyBorder="1" applyAlignment="1" applyProtection="1">
      <alignment horizontal="center" vertical="center" wrapText="1" readingOrder="1"/>
      <protection locked="0"/>
    </xf>
    <xf numFmtId="165" fontId="10" fillId="9" borderId="14" xfId="1" applyNumberFormat="1" applyFont="1" applyFill="1" applyBorder="1" applyAlignment="1">
      <alignment horizontal="center" vertical="center"/>
    </xf>
    <xf numFmtId="165" fontId="10" fillId="9" borderId="16" xfId="1" applyNumberFormat="1" applyFont="1" applyFill="1" applyBorder="1" applyAlignment="1">
      <alignment horizontal="center" vertical="center"/>
    </xf>
    <xf numFmtId="166" fontId="10" fillId="9" borderId="15" xfId="1" applyNumberFormat="1" applyFont="1" applyFill="1" applyBorder="1" applyAlignment="1">
      <alignment horizontal="center" vertical="center"/>
    </xf>
    <xf numFmtId="0" fontId="10" fillId="0" borderId="2" xfId="0" applyFont="1" applyBorder="1" applyAlignment="1">
      <alignment horizontal="right" vertical="center"/>
    </xf>
    <xf numFmtId="49" fontId="10" fillId="0" borderId="2" xfId="0" applyNumberFormat="1" applyFont="1" applyBorder="1" applyAlignment="1">
      <alignment horizontal="right"/>
    </xf>
    <xf numFmtId="0" fontId="10" fillId="0" borderId="2" xfId="0" applyFont="1" applyBorder="1" applyAlignment="1">
      <alignment horizontal="right"/>
    </xf>
    <xf numFmtId="0" fontId="15" fillId="0" borderId="0" xfId="0" applyFont="1" applyAlignment="1">
      <alignment horizontal="right"/>
    </xf>
    <xf numFmtId="0" fontId="0" fillId="0" borderId="0" xfId="0" applyAlignment="1"/>
    <xf numFmtId="43" fontId="17" fillId="0" borderId="13" xfId="1" applyFont="1" applyFill="1" applyBorder="1" applyAlignment="1">
      <alignment horizontal="center"/>
    </xf>
    <xf numFmtId="43" fontId="18" fillId="0" borderId="0" xfId="1" applyNumberFormat="1" applyFont="1" applyAlignment="1"/>
    <xf numFmtId="43" fontId="0" fillId="0" borderId="0" xfId="1" applyFont="1" applyAlignment="1"/>
    <xf numFmtId="43" fontId="19" fillId="0" borderId="0" xfId="1" applyFont="1" applyAlignment="1"/>
    <xf numFmtId="43" fontId="18" fillId="0" borderId="0" xfId="1" applyFont="1" applyAlignment="1"/>
    <xf numFmtId="167" fontId="18" fillId="0" borderId="0" xfId="1" applyNumberFormat="1" applyFont="1" applyAlignment="1"/>
    <xf numFmtId="0" fontId="20" fillId="0" borderId="0" xfId="0" applyFont="1" applyAlignment="1">
      <alignment horizontal="right" vertical="center" readingOrder="2"/>
    </xf>
    <xf numFmtId="0" fontId="21" fillId="0" borderId="0" xfId="0" applyFont="1" applyAlignment="1">
      <alignment horizontal="right" vertical="center" readingOrder="2"/>
    </xf>
    <xf numFmtId="0" fontId="1" fillId="0" borderId="0" xfId="4" applyAlignment="1">
      <alignment vertical="top"/>
    </xf>
    <xf numFmtId="0" fontId="1" fillId="0" borderId="0" xfId="4" applyAlignment="1">
      <alignment horizontal="right" vertical="top"/>
    </xf>
    <xf numFmtId="168" fontId="0" fillId="0" borderId="0" xfId="5" applyNumberFormat="1" applyFont="1" applyAlignment="1">
      <alignment vertical="top"/>
    </xf>
    <xf numFmtId="0" fontId="23" fillId="11" borderId="18" xfId="4" applyFont="1" applyFill="1" applyBorder="1" applyAlignment="1">
      <alignment horizontal="center" vertical="top" wrapText="1" readingOrder="2"/>
    </xf>
    <xf numFmtId="168" fontId="23" fillId="11" borderId="18" xfId="5" applyNumberFormat="1" applyFont="1" applyFill="1" applyBorder="1" applyAlignment="1">
      <alignment horizontal="center" vertical="top" wrapText="1" readingOrder="2"/>
    </xf>
    <xf numFmtId="0" fontId="24" fillId="0" borderId="0" xfId="4" applyFont="1" applyAlignment="1">
      <alignment horizontal="center" vertical="top"/>
    </xf>
    <xf numFmtId="0" fontId="25" fillId="12" borderId="19" xfId="4" applyFont="1" applyFill="1" applyBorder="1" applyAlignment="1">
      <alignment horizontal="right" vertical="top" wrapText="1" readingOrder="2"/>
    </xf>
    <xf numFmtId="43" fontId="26" fillId="12" borderId="19" xfId="5" applyFont="1" applyFill="1" applyBorder="1" applyAlignment="1">
      <alignment horizontal="center" vertical="top" wrapText="1"/>
    </xf>
    <xf numFmtId="0" fontId="27" fillId="12" borderId="19" xfId="4" applyFont="1" applyFill="1" applyBorder="1" applyAlignment="1">
      <alignment horizontal="right" vertical="top" wrapText="1" readingOrder="2"/>
    </xf>
    <xf numFmtId="0" fontId="28" fillId="0" borderId="0" xfId="4" applyFont="1" applyAlignment="1">
      <alignment vertical="top"/>
    </xf>
    <xf numFmtId="0" fontId="25" fillId="13" borderId="20" xfId="4" applyFont="1" applyFill="1" applyBorder="1" applyAlignment="1">
      <alignment horizontal="right" vertical="top" wrapText="1" readingOrder="2"/>
    </xf>
    <xf numFmtId="43" fontId="26" fillId="13" borderId="20" xfId="5" applyFont="1" applyFill="1" applyBorder="1" applyAlignment="1">
      <alignment horizontal="center" vertical="top" wrapText="1"/>
    </xf>
    <xf numFmtId="0" fontId="27" fillId="13" borderId="20" xfId="4" applyFont="1" applyFill="1" applyBorder="1" applyAlignment="1">
      <alignment horizontal="right" vertical="top" wrapText="1" readingOrder="2"/>
    </xf>
    <xf numFmtId="43" fontId="28" fillId="0" borderId="0" xfId="4" applyNumberFormat="1" applyFont="1" applyAlignment="1">
      <alignment vertical="top"/>
    </xf>
    <xf numFmtId="0" fontId="25" fillId="12" borderId="20" xfId="4" applyFont="1" applyFill="1" applyBorder="1" applyAlignment="1">
      <alignment horizontal="right" vertical="top" wrapText="1" readingOrder="2"/>
    </xf>
    <xf numFmtId="43" fontId="26" fillId="12" borderId="20" xfId="5" applyFont="1" applyFill="1" applyBorder="1" applyAlignment="1">
      <alignment horizontal="center" vertical="top" wrapText="1"/>
    </xf>
    <xf numFmtId="0" fontId="27" fillId="12" borderId="20" xfId="4" applyFont="1" applyFill="1" applyBorder="1" applyAlignment="1">
      <alignment horizontal="right" vertical="top" wrapText="1" readingOrder="2"/>
    </xf>
    <xf numFmtId="0" fontId="30" fillId="0" borderId="0" xfId="4" applyFont="1" applyAlignment="1">
      <alignment horizontal="right" vertical="center" readingOrder="2"/>
    </xf>
    <xf numFmtId="0" fontId="31" fillId="0" borderId="0" xfId="4" applyFont="1" applyAlignment="1">
      <alignment horizontal="right" vertical="center" readingOrder="2"/>
    </xf>
    <xf numFmtId="169" fontId="29" fillId="12" borderId="20" xfId="5" applyNumberFormat="1" applyFont="1" applyFill="1" applyBorder="1" applyAlignment="1">
      <alignment horizontal="right" vertical="top" wrapText="1" readingOrder="2"/>
    </xf>
    <xf numFmtId="0" fontId="33" fillId="0" borderId="0" xfId="4" applyFont="1" applyAlignment="1">
      <alignment horizontal="right" vertical="center" readingOrder="2"/>
    </xf>
    <xf numFmtId="0" fontId="34" fillId="14" borderId="20" xfId="4" applyFont="1" applyFill="1" applyBorder="1" applyAlignment="1">
      <alignment horizontal="right" vertical="top" wrapText="1" readingOrder="2"/>
    </xf>
    <xf numFmtId="43" fontId="35" fillId="14" borderId="20" xfId="5" applyFont="1" applyFill="1" applyBorder="1" applyAlignment="1">
      <alignment horizontal="center" vertical="top" wrapText="1"/>
    </xf>
    <xf numFmtId="0" fontId="36" fillId="0" borderId="0" xfId="4" applyFont="1" applyAlignment="1">
      <alignment vertical="top"/>
    </xf>
    <xf numFmtId="0" fontId="1" fillId="0" borderId="0" xfId="4"/>
    <xf numFmtId="43" fontId="38" fillId="0" borderId="0" xfId="4" applyNumberFormat="1" applyFont="1"/>
    <xf numFmtId="0" fontId="38" fillId="0" borderId="0" xfId="4" applyFont="1"/>
    <xf numFmtId="0" fontId="7" fillId="6" borderId="23" xfId="0" applyFont="1" applyFill="1" applyBorder="1" applyAlignment="1">
      <alignment horizontal="center" vertical="center" wrapText="1" readingOrder="2"/>
    </xf>
    <xf numFmtId="164" fontId="10" fillId="7" borderId="23" xfId="0" applyNumberFormat="1" applyFont="1" applyFill="1" applyBorder="1" applyAlignment="1">
      <alignment horizontal="center" vertical="center" wrapText="1" readingOrder="2"/>
    </xf>
    <xf numFmtId="0" fontId="7" fillId="0" borderId="23" xfId="0" applyFont="1" applyBorder="1" applyAlignment="1">
      <alignment horizontal="center" vertical="center" wrapText="1" readingOrder="2"/>
    </xf>
    <xf numFmtId="165" fontId="5" fillId="0" borderId="23" xfId="1" applyNumberFormat="1" applyFont="1" applyBorder="1" applyAlignment="1">
      <alignment horizontal="center" vertical="center" wrapText="1" readingOrder="2"/>
    </xf>
    <xf numFmtId="165" fontId="5" fillId="6" borderId="23" xfId="1" applyNumberFormat="1" applyFont="1" applyFill="1" applyBorder="1" applyAlignment="1" applyProtection="1">
      <alignment horizontal="center" vertical="center" wrapText="1" readingOrder="1"/>
      <protection locked="0"/>
    </xf>
    <xf numFmtId="165" fontId="7" fillId="6" borderId="23" xfId="1" applyNumberFormat="1" applyFont="1" applyFill="1" applyBorder="1" applyAlignment="1" applyProtection="1">
      <alignment horizontal="center" vertical="center" wrapText="1" readingOrder="1"/>
      <protection locked="0"/>
    </xf>
    <xf numFmtId="2" fontId="10" fillId="7" borderId="23" xfId="0" applyNumberFormat="1" applyFont="1" applyFill="1" applyBorder="1" applyAlignment="1">
      <alignment horizontal="center" vertical="center" wrapText="1" readingOrder="2"/>
    </xf>
    <xf numFmtId="165" fontId="10" fillId="6" borderId="23" xfId="1" applyNumberFormat="1" applyFont="1" applyFill="1" applyBorder="1" applyAlignment="1" applyProtection="1">
      <alignment horizontal="center" vertical="center" wrapText="1" readingOrder="1"/>
      <protection locked="0"/>
    </xf>
    <xf numFmtId="165" fontId="10" fillId="5" borderId="24" xfId="1" applyNumberFormat="1" applyFont="1" applyFill="1" applyBorder="1" applyAlignment="1">
      <alignment horizontal="center" vertical="center"/>
    </xf>
    <xf numFmtId="43" fontId="39" fillId="12" borderId="20" xfId="5" applyFont="1" applyFill="1" applyBorder="1" applyAlignment="1">
      <alignment horizontal="center" vertical="top" wrapText="1"/>
    </xf>
    <xf numFmtId="9" fontId="7" fillId="6" borderId="2" xfId="0" applyNumberFormat="1" applyFont="1" applyFill="1" applyBorder="1" applyAlignment="1">
      <alignment horizontal="center" vertical="center" wrapText="1" readingOrder="2"/>
    </xf>
    <xf numFmtId="0" fontId="7" fillId="0" borderId="3" xfId="0" applyFont="1" applyBorder="1" applyAlignment="1">
      <alignment horizontal="right" vertical="center" wrapText="1" readingOrder="2"/>
    </xf>
    <xf numFmtId="0" fontId="7" fillId="6" borderId="2" xfId="0" applyFont="1" applyFill="1" applyBorder="1" applyAlignment="1">
      <alignment horizontal="center" vertical="center" wrapText="1" readingOrder="2"/>
    </xf>
    <xf numFmtId="0" fontId="7" fillId="0" borderId="2" xfId="0" applyFont="1" applyBorder="1" applyAlignment="1">
      <alignment horizontal="right" vertical="center" wrapText="1" readingOrder="2"/>
    </xf>
    <xf numFmtId="0" fontId="7" fillId="0" borderId="9" xfId="0" applyFont="1" applyFill="1" applyBorder="1" applyAlignment="1">
      <alignment horizontal="center" vertical="center" wrapText="1" readingOrder="2"/>
    </xf>
    <xf numFmtId="17" fontId="7" fillId="6" borderId="2" xfId="0" applyNumberFormat="1" applyFont="1" applyFill="1" applyBorder="1" applyAlignment="1">
      <alignment horizontal="center" vertical="center" wrapText="1" readingOrder="2"/>
    </xf>
    <xf numFmtId="0" fontId="7" fillId="6" borderId="3" xfId="0" applyFont="1" applyFill="1" applyBorder="1" applyAlignment="1">
      <alignment vertical="center" wrapText="1" readingOrder="2"/>
    </xf>
    <xf numFmtId="0" fontId="7" fillId="0" borderId="2" xfId="0" applyFont="1" applyBorder="1" applyAlignment="1">
      <alignment horizontal="center" vertical="center" wrapText="1" readingOrder="2"/>
    </xf>
    <xf numFmtId="0" fontId="7" fillId="0" borderId="2" xfId="0" applyFont="1" applyBorder="1" applyAlignment="1">
      <alignment horizontal="right" vertical="center" wrapText="1" readingOrder="2"/>
    </xf>
    <xf numFmtId="43" fontId="5" fillId="2" borderId="9" xfId="1" applyFont="1" applyFill="1" applyBorder="1" applyAlignment="1" applyProtection="1">
      <alignment horizontal="center" vertical="center" wrapText="1" readingOrder="2"/>
      <protection locked="0"/>
    </xf>
    <xf numFmtId="0" fontId="5" fillId="6" borderId="9" xfId="0" applyFont="1" applyFill="1" applyBorder="1" applyAlignment="1">
      <alignment horizontal="center" vertical="center" wrapText="1" readingOrder="2"/>
    </xf>
    <xf numFmtId="43" fontId="10" fillId="7" borderId="9" xfId="1" applyFont="1" applyFill="1" applyBorder="1" applyAlignment="1" applyProtection="1">
      <alignment vertical="top" wrapText="1" readingOrder="1"/>
      <protection locked="0"/>
    </xf>
    <xf numFmtId="0" fontId="5" fillId="0" borderId="9" xfId="0" applyFont="1" applyBorder="1" applyAlignment="1">
      <alignment horizontal="center" vertical="center" wrapText="1" readingOrder="2"/>
    </xf>
    <xf numFmtId="165" fontId="10" fillId="7" borderId="9" xfId="1" applyNumberFormat="1" applyFont="1" applyFill="1" applyBorder="1" applyAlignment="1" applyProtection="1">
      <alignment horizontal="center" vertical="center" wrapText="1" readingOrder="1"/>
      <protection locked="0"/>
    </xf>
    <xf numFmtId="165" fontId="5" fillId="0" borderId="9" xfId="1" applyNumberFormat="1" applyFont="1" applyBorder="1" applyAlignment="1">
      <alignment horizontal="center" vertical="center" wrapText="1" readingOrder="2"/>
    </xf>
    <xf numFmtId="165" fontId="5" fillId="6" borderId="9" xfId="1" applyNumberFormat="1" applyFont="1" applyFill="1" applyBorder="1" applyAlignment="1" applyProtection="1">
      <alignment horizontal="center" vertical="center" wrapText="1" readingOrder="1"/>
      <protection locked="0"/>
    </xf>
    <xf numFmtId="165" fontId="13" fillId="6" borderId="9" xfId="1" applyNumberFormat="1" applyFont="1" applyFill="1" applyBorder="1" applyAlignment="1" applyProtection="1">
      <alignment horizontal="center" vertical="center" wrapText="1" readingOrder="1"/>
      <protection locked="0"/>
    </xf>
    <xf numFmtId="0" fontId="10" fillId="7" borderId="9" xfId="2" applyFont="1" applyFill="1" applyBorder="1" applyAlignment="1" applyProtection="1">
      <alignment horizontal="center" vertical="top" wrapText="1" readingOrder="1"/>
      <protection locked="0"/>
    </xf>
    <xf numFmtId="0" fontId="9" fillId="0" borderId="9" xfId="0" applyFont="1" applyBorder="1" applyAlignment="1">
      <alignment horizontal="center" vertical="center" wrapText="1" readingOrder="2"/>
    </xf>
    <xf numFmtId="0" fontId="10" fillId="0" borderId="9" xfId="0" applyFont="1" applyBorder="1" applyAlignment="1">
      <alignment horizontal="center"/>
    </xf>
    <xf numFmtId="0" fontId="7" fillId="6" borderId="2" xfId="0" applyFont="1" applyFill="1" applyBorder="1" applyAlignment="1">
      <alignment horizontal="center" vertical="center" wrapText="1" readingOrder="2"/>
    </xf>
    <xf numFmtId="0" fontId="27" fillId="10" borderId="20" xfId="4" applyFont="1" applyFill="1" applyBorder="1" applyAlignment="1">
      <alignment horizontal="right" vertical="top" wrapText="1" readingOrder="2"/>
    </xf>
    <xf numFmtId="169" fontId="32" fillId="10" borderId="20" xfId="5" applyNumberFormat="1" applyFont="1" applyFill="1" applyBorder="1" applyAlignment="1">
      <alignment horizontal="right" vertical="top" wrapText="1" readingOrder="2"/>
    </xf>
    <xf numFmtId="165" fontId="7" fillId="6" borderId="2" xfId="1" applyNumberFormat="1" applyFont="1" applyFill="1" applyBorder="1" applyAlignment="1">
      <alignment horizontal="center" vertical="center" wrapText="1" readingOrder="2"/>
    </xf>
    <xf numFmtId="0" fontId="9" fillId="6" borderId="9" xfId="0" applyFont="1" applyFill="1" applyBorder="1" applyAlignment="1">
      <alignment horizontal="center" vertical="center" wrapText="1" readingOrder="2"/>
    </xf>
    <xf numFmtId="9" fontId="9" fillId="6" borderId="2" xfId="0" applyNumberFormat="1" applyFont="1" applyFill="1" applyBorder="1" applyAlignment="1">
      <alignment horizontal="center" vertical="center" wrapText="1" readingOrder="2"/>
    </xf>
    <xf numFmtId="0" fontId="11" fillId="6" borderId="0" xfId="0" applyFont="1" applyFill="1" applyAlignment="1">
      <alignment horizontal="right"/>
    </xf>
    <xf numFmtId="0" fontId="7" fillId="6" borderId="2" xfId="3" applyFont="1" applyFill="1" applyBorder="1" applyAlignment="1">
      <alignment horizontal="center" vertical="center" wrapText="1" readingOrder="2"/>
    </xf>
    <xf numFmtId="0" fontId="7" fillId="6" borderId="2" xfId="3" applyFont="1" applyFill="1" applyBorder="1" applyAlignment="1">
      <alignment vertical="center" wrapText="1" readingOrder="2"/>
    </xf>
    <xf numFmtId="165" fontId="5" fillId="6" borderId="10" xfId="1" applyNumberFormat="1" applyFont="1" applyFill="1" applyBorder="1" applyAlignment="1">
      <alignment horizontal="center" vertical="center" wrapText="1" readingOrder="2"/>
    </xf>
    <xf numFmtId="165" fontId="5" fillId="6" borderId="9" xfId="1" applyNumberFormat="1" applyFont="1" applyFill="1" applyBorder="1" applyAlignment="1">
      <alignment horizontal="center" vertical="center" wrapText="1" readingOrder="2"/>
    </xf>
    <xf numFmtId="49" fontId="7" fillId="6" borderId="9" xfId="0" applyNumberFormat="1" applyFont="1" applyFill="1" applyBorder="1" applyAlignment="1">
      <alignment horizontal="center" vertical="center" wrapText="1" readingOrder="2"/>
    </xf>
    <xf numFmtId="0" fontId="7" fillId="6" borderId="2" xfId="3" applyFont="1" applyFill="1" applyBorder="1" applyAlignment="1">
      <alignment horizontal="right" vertical="center" wrapText="1" readingOrder="2"/>
    </xf>
    <xf numFmtId="3" fontId="7" fillId="6" borderId="2" xfId="0" applyNumberFormat="1" applyFont="1" applyFill="1" applyBorder="1" applyAlignment="1">
      <alignment horizontal="center" vertical="center" wrapText="1" readingOrder="2"/>
    </xf>
    <xf numFmtId="164" fontId="10" fillId="7" borderId="2" xfId="0" applyNumberFormat="1" applyFont="1" applyFill="1" applyBorder="1" applyAlignment="1">
      <alignment horizontal="center" vertical="center" wrapText="1" readingOrder="2"/>
    </xf>
    <xf numFmtId="164" fontId="10" fillId="7" borderId="4" xfId="0" applyNumberFormat="1" applyFont="1" applyFill="1" applyBorder="1" applyAlignment="1">
      <alignment horizontal="center" vertical="center" wrapText="1" readingOrder="2"/>
    </xf>
    <xf numFmtId="0" fontId="7" fillId="0" borderId="3" xfId="0" applyFont="1" applyBorder="1" applyAlignment="1">
      <alignment horizontal="center" vertical="center" wrapText="1" readingOrder="2"/>
    </xf>
    <xf numFmtId="0" fontId="7" fillId="0" borderId="12" xfId="0" applyFont="1" applyBorder="1" applyAlignment="1">
      <alignment horizontal="center" vertical="center" wrapText="1" readingOrder="2"/>
    </xf>
    <xf numFmtId="0" fontId="7" fillId="0" borderId="13" xfId="0" applyFont="1" applyBorder="1" applyAlignment="1">
      <alignment horizontal="center" vertical="center" wrapText="1" readingOrder="2"/>
    </xf>
    <xf numFmtId="0" fontId="7" fillId="0" borderId="3" xfId="0" applyFont="1" applyBorder="1" applyAlignment="1">
      <alignment horizontal="right" vertical="center" wrapText="1" readingOrder="2"/>
    </xf>
    <xf numFmtId="0" fontId="7" fillId="0" borderId="12" xfId="0" applyFont="1" applyBorder="1" applyAlignment="1">
      <alignment horizontal="right" vertical="center" wrapText="1" readingOrder="2"/>
    </xf>
    <xf numFmtId="0" fontId="7" fillId="0" borderId="13" xfId="0" applyFont="1" applyBorder="1" applyAlignment="1">
      <alignment horizontal="right" vertical="center" wrapText="1" readingOrder="2"/>
    </xf>
    <xf numFmtId="0" fontId="3" fillId="4" borderId="2" xfId="0" applyFont="1" applyFill="1" applyBorder="1" applyAlignment="1">
      <alignment horizontal="center" vertical="top"/>
    </xf>
    <xf numFmtId="0" fontId="3" fillId="4" borderId="3" xfId="0" applyFont="1" applyFill="1" applyBorder="1" applyAlignment="1">
      <alignment horizontal="center" vertical="top"/>
    </xf>
    <xf numFmtId="0" fontId="5" fillId="2" borderId="4" xfId="2" applyFont="1" applyBorder="1" applyAlignment="1" applyProtection="1">
      <alignment horizontal="center" vertical="center" wrapText="1" readingOrder="1"/>
      <protection locked="0"/>
    </xf>
    <xf numFmtId="0" fontId="5" fillId="2" borderId="5" xfId="2" applyFont="1" applyBorder="1" applyAlignment="1" applyProtection="1">
      <alignment horizontal="center" vertical="center" wrapText="1" readingOrder="1"/>
      <protection locked="0"/>
    </xf>
    <xf numFmtId="0" fontId="5" fillId="2" borderId="6" xfId="2" applyFont="1" applyBorder="1" applyAlignment="1">
      <alignment horizontal="center" vertical="center" wrapText="1"/>
    </xf>
    <xf numFmtId="0" fontId="5" fillId="2" borderId="7" xfId="2" applyFont="1" applyBorder="1" applyAlignment="1">
      <alignment horizontal="center" vertical="center" wrapText="1"/>
    </xf>
    <xf numFmtId="0" fontId="5" fillId="2" borderId="8" xfId="2" applyFont="1" applyBorder="1" applyAlignment="1">
      <alignment horizontal="center" vertical="center" wrapText="1"/>
    </xf>
    <xf numFmtId="0" fontId="5" fillId="2" borderId="9" xfId="2" applyFont="1" applyBorder="1" applyAlignment="1">
      <alignment horizontal="center" vertical="center" wrapText="1"/>
    </xf>
    <xf numFmtId="0" fontId="5" fillId="2" borderId="2" xfId="2" applyFont="1" applyBorder="1" applyAlignment="1">
      <alignment horizontal="center" vertical="center" wrapText="1"/>
    </xf>
    <xf numFmtId="0" fontId="5" fillId="2" borderId="2" xfId="2" applyFont="1" applyBorder="1" applyAlignment="1">
      <alignment horizontal="center" vertical="top"/>
    </xf>
    <xf numFmtId="0" fontId="5" fillId="5" borderId="21" xfId="2" applyFont="1" applyFill="1" applyBorder="1" applyAlignment="1" applyProtection="1">
      <alignment horizontal="center" vertical="center" wrapText="1" readingOrder="1"/>
      <protection locked="0"/>
    </xf>
    <xf numFmtId="0" fontId="5" fillId="5" borderId="22" xfId="2" applyFont="1" applyFill="1" applyBorder="1" applyAlignment="1" applyProtection="1">
      <alignment horizontal="center" vertical="center" wrapText="1" readingOrder="1"/>
      <protection locked="0"/>
    </xf>
    <xf numFmtId="0" fontId="7" fillId="6" borderId="2" xfId="0" applyFont="1" applyFill="1" applyBorder="1" applyAlignment="1">
      <alignment horizontal="center" vertical="center" wrapText="1" readingOrder="2"/>
    </xf>
    <xf numFmtId="0" fontId="5" fillId="0" borderId="3" xfId="0" applyFont="1" applyFill="1" applyBorder="1" applyAlignment="1">
      <alignment horizontal="right" vertical="center" wrapText="1" readingOrder="2"/>
    </xf>
    <xf numFmtId="0" fontId="5" fillId="0" borderId="12" xfId="0" applyFont="1" applyFill="1" applyBorder="1" applyAlignment="1">
      <alignment horizontal="right" vertical="center" wrapText="1" readingOrder="2"/>
    </xf>
    <xf numFmtId="0" fontId="5" fillId="0" borderId="13" xfId="0" applyFont="1" applyFill="1" applyBorder="1" applyAlignment="1">
      <alignment horizontal="right" vertical="center" wrapText="1" readingOrder="2"/>
    </xf>
    <xf numFmtId="0" fontId="10" fillId="9" borderId="2" xfId="0" applyFont="1" applyFill="1" applyBorder="1" applyAlignment="1">
      <alignment horizontal="center" vertical="center"/>
    </xf>
    <xf numFmtId="0" fontId="10" fillId="9" borderId="4" xfId="0" applyFont="1" applyFill="1" applyBorder="1" applyAlignment="1">
      <alignment horizontal="center" vertical="center"/>
    </xf>
    <xf numFmtId="2" fontId="16" fillId="0" borderId="13" xfId="1" applyNumberFormat="1" applyFont="1" applyBorder="1" applyAlignment="1">
      <alignment horizontal="center" vertical="center"/>
    </xf>
    <xf numFmtId="0" fontId="7" fillId="0" borderId="2" xfId="0" applyFont="1" applyBorder="1" applyAlignment="1">
      <alignment horizontal="center" vertical="center" wrapText="1" readingOrder="2"/>
    </xf>
    <xf numFmtId="0" fontId="5" fillId="0" borderId="2" xfId="0" applyFont="1" applyBorder="1" applyAlignment="1">
      <alignment horizontal="right" vertical="center" wrapText="1" readingOrder="2"/>
    </xf>
    <xf numFmtId="0" fontId="7" fillId="0" borderId="2" xfId="0" applyFont="1" applyBorder="1" applyAlignment="1">
      <alignment horizontal="center" vertical="center"/>
    </xf>
    <xf numFmtId="0" fontId="5" fillId="0" borderId="2" xfId="0" applyFont="1" applyBorder="1" applyAlignment="1">
      <alignment horizontal="right" vertical="center" wrapText="1"/>
    </xf>
    <xf numFmtId="0" fontId="7" fillId="0" borderId="2" xfId="0" applyFont="1" applyBorder="1" applyAlignment="1">
      <alignment horizontal="right" vertical="center" wrapText="1" readingOrder="2"/>
    </xf>
    <xf numFmtId="0" fontId="22" fillId="10" borderId="17" xfId="4" applyFont="1" applyFill="1" applyBorder="1" applyAlignment="1">
      <alignment horizontal="center" vertical="top" wrapText="1" readingOrder="2"/>
    </xf>
    <xf numFmtId="0" fontId="22" fillId="10" borderId="0" xfId="4" applyFont="1" applyFill="1" applyBorder="1" applyAlignment="1">
      <alignment horizontal="center" vertical="top" wrapText="1" readingOrder="2"/>
    </xf>
    <xf numFmtId="0" fontId="25" fillId="12" borderId="17" xfId="4" applyFont="1" applyFill="1" applyBorder="1" applyAlignment="1">
      <alignment horizontal="right" vertical="top" wrapText="1" readingOrder="2"/>
    </xf>
    <xf numFmtId="0" fontId="25" fillId="12" borderId="0" xfId="4" applyFont="1" applyFill="1" applyBorder="1" applyAlignment="1">
      <alignment horizontal="right" vertical="top" wrapText="1" readingOrder="2"/>
    </xf>
  </cellXfs>
  <cellStyles count="6">
    <cellStyle name="Comma" xfId="1" builtinId="3"/>
    <cellStyle name="Comma 4" xfId="5"/>
    <cellStyle name="Normal" xfId="0" builtinId="0"/>
    <cellStyle name="Normal 8" xfId="4"/>
    <cellStyle name="הערה" xfId="3" builtinId="10"/>
    <cellStyle name="טוב" xfId="2"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person displayName="Yogev Gross" id="{2266082A-E573-482A-9F14-A537A988A5DC}" userId="S::yogev@pareto.co.il::d026d638-f73d-4a59-b697-7dd7779d62b6" providerId="AD"/>
</personList>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5" dT="2020-03-08T07:05:54.51" personId="{2266082A-E573-482A-9F14-A537A988A5DC}" id="{5BF59C7A-FD85-4BF0-9598-0F9F8AC92A4C}">
    <text>יש רק יזמות עסקית וטיפול נקודתי השנה? הרי בהמשך רשום גם חברה וקליטה ותשתיות..</text>
  </threadedComment>
  <threadedComment ref="P16" dT="2020-03-08T07:40:34.89" personId="{2266082A-E573-482A-9F14-A537A988A5DC}" id="{6A97979E-D98C-47A0-B9FC-D73B73B37F24}">
    <text>אין שום קשר בין 3 המדדים לבין הפעולות..</text>
  </threadedComment>
  <threadedComment ref="P22" dT="2020-03-08T07:41:24.17" personId="{2266082A-E573-482A-9F14-A537A988A5DC}" id="{8B60E51D-F20A-48B0-9AB7-3F413A0E40E0}">
    <text>אין שום קשר בין המדד לפעולה</text>
  </threadedComment>
  <threadedComment ref="P24" dT="2020-03-08T07:41:33.43" personId="{2266082A-E573-482A-9F14-A537A988A5DC}" id="{5415614D-7865-4FFC-BEFB-B4D64D28EDFD}">
    <text>אין שום קשר בין המדד לפעולה</text>
  </threadedComment>
  <threadedComment ref="P26" dT="2020-03-08T07:41:33.43" personId="{2266082A-E573-482A-9F14-A537A988A5DC}" id="{D181213B-23A1-43B2-B218-7B3E4EBA7B01}">
    <text>אין שום קשר בין המדד לפעולה</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W53"/>
  <sheetViews>
    <sheetView rightToLeft="1" tabSelected="1" view="pageBreakPreview" zoomScaleNormal="100" zoomScaleSheetLayoutView="100" workbookViewId="0">
      <pane ySplit="3" topLeftCell="A25" activePane="bottomLeft" state="frozen"/>
      <selection activeCell="D1" sqref="D1"/>
      <selection pane="bottomLeft" activeCell="K28" sqref="K28"/>
    </sheetView>
  </sheetViews>
  <sheetFormatPr defaultColWidth="9" defaultRowHeight="15" x14ac:dyDescent="0.25"/>
  <cols>
    <col min="1" max="1" width="5" style="1" customWidth="1"/>
    <col min="2" max="2" width="27" style="1" customWidth="1"/>
    <col min="3" max="3" width="5.25" style="85" customWidth="1"/>
    <col min="4" max="4" width="45.75" style="85" customWidth="1"/>
    <col min="5" max="5" width="14.375" style="85" customWidth="1"/>
    <col min="6" max="6" width="12.25" style="1" customWidth="1"/>
    <col min="7" max="7" width="12.625" style="1" customWidth="1"/>
    <col min="8" max="8" width="9.75" style="1" hidden="1" customWidth="1"/>
    <col min="9" max="9" width="9.625" style="1" customWidth="1"/>
    <col min="10" max="10" width="7.5" style="1" customWidth="1"/>
    <col min="11" max="11" width="9.625" style="1" customWidth="1"/>
    <col min="12" max="12" width="12.625" style="1" customWidth="1"/>
    <col min="13" max="13" width="8.375" style="3" customWidth="1"/>
    <col min="14" max="14" width="35" style="90" customWidth="1"/>
    <col min="15" max="15" width="10.375" style="88" customWidth="1"/>
    <col min="16" max="16" width="6.875" style="88" customWidth="1"/>
    <col min="17" max="17" width="20.375" style="1" customWidth="1"/>
    <col min="18" max="18" width="7.875" style="1" customWidth="1"/>
    <col min="19" max="19" width="13.625" style="1" customWidth="1"/>
    <col min="20" max="20" width="9" style="1" customWidth="1"/>
    <col min="21" max="21" width="16.25" style="1" customWidth="1"/>
    <col min="22" max="22" width="9" style="1" hidden="1" customWidth="1"/>
    <col min="23" max="23" width="20.75" style="1" customWidth="1"/>
    <col min="24" max="16384" width="9" style="1"/>
  </cols>
  <sheetData>
    <row r="1" spans="1:23" s="2" customFormat="1" ht="30.75" thickBot="1" x14ac:dyDescent="0.35">
      <c r="A1" s="173" t="s">
        <v>161</v>
      </c>
      <c r="B1" s="173"/>
      <c r="C1" s="173"/>
      <c r="D1" s="173"/>
      <c r="E1" s="173"/>
      <c r="F1" s="173"/>
      <c r="G1" s="173"/>
      <c r="H1" s="174"/>
      <c r="I1" s="174"/>
      <c r="J1" s="174"/>
      <c r="K1" s="174"/>
      <c r="L1" s="174"/>
      <c r="M1" s="173"/>
      <c r="N1" s="173"/>
      <c r="O1" s="173"/>
      <c r="P1" s="173"/>
      <c r="Q1" s="173"/>
      <c r="R1" s="173"/>
      <c r="S1" s="173"/>
      <c r="T1" s="1"/>
      <c r="U1" s="1"/>
      <c r="V1" s="1"/>
      <c r="W1" s="1"/>
    </row>
    <row r="2" spans="1:23" s="3" customFormat="1" ht="17.25" customHeight="1" x14ac:dyDescent="0.2">
      <c r="A2" s="175" t="s">
        <v>0</v>
      </c>
      <c r="B2" s="176"/>
      <c r="C2" s="176"/>
      <c r="D2" s="176"/>
      <c r="E2" s="176"/>
      <c r="F2" s="176"/>
      <c r="G2" s="176"/>
      <c r="H2" s="183" t="s">
        <v>140</v>
      </c>
      <c r="I2" s="177" t="s">
        <v>1</v>
      </c>
      <c r="J2" s="178"/>
      <c r="K2" s="178"/>
      <c r="L2" s="179"/>
      <c r="M2" s="180" t="s">
        <v>2</v>
      </c>
      <c r="N2" s="181"/>
      <c r="O2" s="181"/>
      <c r="P2" s="182" t="s">
        <v>3</v>
      </c>
      <c r="Q2" s="182"/>
      <c r="R2" s="182"/>
      <c r="S2" s="182"/>
      <c r="T2" s="1"/>
      <c r="U2" s="1"/>
      <c r="V2" s="1"/>
      <c r="W2" s="1"/>
    </row>
    <row r="3" spans="1:23" s="13" customFormat="1" ht="63.75" x14ac:dyDescent="0.2">
      <c r="A3" s="4" t="s">
        <v>4</v>
      </c>
      <c r="B3" s="5" t="s">
        <v>5</v>
      </c>
      <c r="C3" s="5" t="s">
        <v>6</v>
      </c>
      <c r="D3" s="5" t="s">
        <v>7</v>
      </c>
      <c r="E3" s="6" t="s">
        <v>8</v>
      </c>
      <c r="F3" s="6" t="s">
        <v>9</v>
      </c>
      <c r="G3" s="7" t="s">
        <v>10</v>
      </c>
      <c r="H3" s="184"/>
      <c r="I3" s="8" t="s">
        <v>11</v>
      </c>
      <c r="J3" s="140" t="s">
        <v>160</v>
      </c>
      <c r="K3" s="9" t="s">
        <v>12</v>
      </c>
      <c r="L3" s="10" t="s">
        <v>159</v>
      </c>
      <c r="M3" s="11" t="s">
        <v>13</v>
      </c>
      <c r="N3" s="6" t="s">
        <v>14</v>
      </c>
      <c r="O3" s="5" t="s">
        <v>15</v>
      </c>
      <c r="P3" s="6" t="s">
        <v>16</v>
      </c>
      <c r="Q3" s="12" t="s">
        <v>17</v>
      </c>
      <c r="R3" s="6" t="s">
        <v>18</v>
      </c>
      <c r="S3" s="12" t="s">
        <v>19</v>
      </c>
      <c r="T3" s="1"/>
      <c r="U3" s="1"/>
      <c r="V3" s="1"/>
      <c r="W3" s="1"/>
    </row>
    <row r="4" spans="1:23" s="24" customFormat="1" ht="51" x14ac:dyDescent="0.2">
      <c r="A4" s="185">
        <v>1</v>
      </c>
      <c r="B4" s="186" t="s">
        <v>20</v>
      </c>
      <c r="C4" s="14">
        <v>1.1000000000000001</v>
      </c>
      <c r="D4" s="15" t="s">
        <v>21</v>
      </c>
      <c r="E4" s="185" t="s">
        <v>22</v>
      </c>
      <c r="F4" s="185" t="s">
        <v>23</v>
      </c>
      <c r="G4" s="16"/>
      <c r="H4" s="121"/>
      <c r="I4" s="19"/>
      <c r="J4" s="141"/>
      <c r="K4" s="20"/>
      <c r="L4" s="21"/>
      <c r="M4" s="22" t="s">
        <v>144</v>
      </c>
      <c r="N4" s="15" t="s">
        <v>24</v>
      </c>
      <c r="O4" s="23">
        <v>44013</v>
      </c>
      <c r="P4" s="18" t="s">
        <v>25</v>
      </c>
      <c r="Q4" s="15" t="s">
        <v>26</v>
      </c>
      <c r="R4" s="131">
        <v>1</v>
      </c>
      <c r="S4" s="15" t="s">
        <v>27</v>
      </c>
      <c r="T4" s="1"/>
      <c r="U4" s="1"/>
      <c r="V4" s="1"/>
      <c r="W4" s="1"/>
    </row>
    <row r="5" spans="1:23" s="24" customFormat="1" ht="51" x14ac:dyDescent="0.2">
      <c r="A5" s="185"/>
      <c r="B5" s="187"/>
      <c r="C5" s="14">
        <v>1.2</v>
      </c>
      <c r="D5" s="25" t="s">
        <v>28</v>
      </c>
      <c r="E5" s="185"/>
      <c r="F5" s="185"/>
      <c r="G5" s="16"/>
      <c r="H5" s="121"/>
      <c r="I5" s="19"/>
      <c r="J5" s="141"/>
      <c r="K5" s="20"/>
      <c r="L5" s="21"/>
      <c r="M5" s="22" t="s">
        <v>145</v>
      </c>
      <c r="N5" s="15" t="s">
        <v>152</v>
      </c>
      <c r="O5" s="136">
        <v>44044</v>
      </c>
      <c r="P5" s="18" t="s">
        <v>25</v>
      </c>
      <c r="Q5" s="15" t="s">
        <v>29</v>
      </c>
      <c r="R5" s="131">
        <v>1</v>
      </c>
      <c r="S5" s="15"/>
      <c r="T5" s="1"/>
      <c r="U5" s="1"/>
      <c r="V5" s="1"/>
      <c r="W5" s="1"/>
    </row>
    <row r="6" spans="1:23" s="24" customFormat="1" ht="25.5" x14ac:dyDescent="0.2">
      <c r="A6" s="185"/>
      <c r="B6" s="187"/>
      <c r="C6" s="14">
        <v>1.3</v>
      </c>
      <c r="D6" s="25" t="s">
        <v>30</v>
      </c>
      <c r="E6" s="185"/>
      <c r="F6" s="185"/>
      <c r="G6" s="16"/>
      <c r="H6" s="121"/>
      <c r="I6" s="19"/>
      <c r="J6" s="141"/>
      <c r="K6" s="20"/>
      <c r="L6" s="21"/>
      <c r="M6" s="22" t="s">
        <v>146</v>
      </c>
      <c r="N6" s="29" t="s">
        <v>31</v>
      </c>
      <c r="O6" s="23">
        <v>44105</v>
      </c>
      <c r="P6" s="18" t="s">
        <v>25</v>
      </c>
      <c r="Q6" s="15" t="s">
        <v>32</v>
      </c>
      <c r="R6" s="131">
        <v>1</v>
      </c>
      <c r="S6" s="15"/>
      <c r="T6" s="1"/>
      <c r="U6" s="1"/>
      <c r="V6" s="1"/>
      <c r="W6" s="1"/>
    </row>
    <row r="7" spans="1:23" s="24" customFormat="1" ht="25.5" x14ac:dyDescent="0.2">
      <c r="A7" s="185"/>
      <c r="B7" s="188"/>
      <c r="C7" s="14">
        <v>1.4</v>
      </c>
      <c r="D7" s="25" t="s">
        <v>33</v>
      </c>
      <c r="E7" s="185"/>
      <c r="F7" s="185"/>
      <c r="G7" s="16"/>
      <c r="H7" s="121">
        <v>373.6</v>
      </c>
      <c r="I7" s="17"/>
      <c r="J7" s="22"/>
      <c r="K7" s="18"/>
      <c r="L7" s="26">
        <v>156</v>
      </c>
      <c r="M7" s="135"/>
      <c r="N7" s="27" t="s">
        <v>34</v>
      </c>
      <c r="O7" s="23">
        <v>44166</v>
      </c>
      <c r="P7" s="28" t="s">
        <v>25</v>
      </c>
      <c r="Q7" s="15"/>
      <c r="R7" s="15"/>
      <c r="S7" s="29"/>
      <c r="T7" s="1"/>
      <c r="U7" s="1"/>
      <c r="V7" s="1"/>
      <c r="W7" s="1"/>
    </row>
    <row r="8" spans="1:23" s="35" customFormat="1" ht="21.75" customHeight="1" x14ac:dyDescent="0.2">
      <c r="A8" s="165" t="s">
        <v>35</v>
      </c>
      <c r="B8" s="165"/>
      <c r="C8" s="165"/>
      <c r="D8" s="165"/>
      <c r="E8" s="165"/>
      <c r="F8" s="165"/>
      <c r="G8" s="166"/>
      <c r="H8" s="122">
        <f t="shared" ref="H8" si="0">SUM(H7)</f>
        <v>373.6</v>
      </c>
      <c r="I8" s="30"/>
      <c r="J8" s="142"/>
      <c r="K8" s="31"/>
      <c r="L8" s="32">
        <f>SUM(L4:L7)</f>
        <v>156</v>
      </c>
      <c r="M8" s="148"/>
      <c r="N8" s="33"/>
      <c r="O8" s="33"/>
      <c r="P8" s="33"/>
      <c r="Q8" s="34"/>
      <c r="R8" s="33"/>
      <c r="S8" s="34"/>
      <c r="T8" s="1"/>
      <c r="U8" s="1"/>
      <c r="V8" s="1"/>
      <c r="W8" s="1"/>
    </row>
    <row r="9" spans="1:23" ht="91.5" customHeight="1" x14ac:dyDescent="0.2">
      <c r="A9" s="192">
        <v>2</v>
      </c>
      <c r="B9" s="193" t="s">
        <v>36</v>
      </c>
      <c r="C9" s="36">
        <v>2.1</v>
      </c>
      <c r="D9" s="37" t="s">
        <v>147</v>
      </c>
      <c r="E9" s="38" t="s">
        <v>37</v>
      </c>
      <c r="F9" s="38" t="s">
        <v>38</v>
      </c>
      <c r="G9" s="39" t="s">
        <v>39</v>
      </c>
      <c r="H9" s="123"/>
      <c r="I9" s="40"/>
      <c r="J9" s="143"/>
      <c r="K9" s="41"/>
      <c r="L9" s="42"/>
      <c r="M9" s="43" t="s">
        <v>40</v>
      </c>
      <c r="N9" s="15" t="s">
        <v>148</v>
      </c>
      <c r="O9" s="23">
        <v>44166</v>
      </c>
      <c r="P9" s="38" t="s">
        <v>41</v>
      </c>
      <c r="Q9" s="37" t="s">
        <v>42</v>
      </c>
      <c r="R9" s="38">
        <v>1</v>
      </c>
      <c r="S9" s="44"/>
    </row>
    <row r="10" spans="1:23" ht="51" x14ac:dyDescent="0.2">
      <c r="A10" s="192"/>
      <c r="B10" s="193"/>
      <c r="C10" s="36">
        <v>2.2000000000000002</v>
      </c>
      <c r="D10" s="37" t="s">
        <v>43</v>
      </c>
      <c r="E10" s="38" t="s">
        <v>37</v>
      </c>
      <c r="F10" s="38" t="s">
        <v>38</v>
      </c>
      <c r="G10" s="39" t="s">
        <v>39</v>
      </c>
      <c r="H10" s="123"/>
      <c r="I10" s="40"/>
      <c r="J10" s="143"/>
      <c r="K10" s="41"/>
      <c r="L10" s="42"/>
      <c r="M10" s="43" t="s">
        <v>40</v>
      </c>
      <c r="N10" s="37" t="s">
        <v>44</v>
      </c>
      <c r="O10" s="23">
        <v>44166</v>
      </c>
      <c r="P10" s="38" t="s">
        <v>41</v>
      </c>
      <c r="Q10" s="37" t="s">
        <v>45</v>
      </c>
      <c r="R10" s="45" t="s">
        <v>46</v>
      </c>
      <c r="S10" s="46"/>
    </row>
    <row r="11" spans="1:23" s="35" customFormat="1" ht="41.25" customHeight="1" x14ac:dyDescent="0.2">
      <c r="A11" s="192"/>
      <c r="B11" s="193"/>
      <c r="C11" s="36">
        <v>2.2999999999999998</v>
      </c>
      <c r="D11" s="37" t="s">
        <v>47</v>
      </c>
      <c r="E11" s="38" t="s">
        <v>37</v>
      </c>
      <c r="F11" s="38" t="s">
        <v>38</v>
      </c>
      <c r="G11" s="39" t="s">
        <v>39</v>
      </c>
      <c r="H11" s="123"/>
      <c r="I11" s="40"/>
      <c r="J11" s="143"/>
      <c r="K11" s="41"/>
      <c r="L11" s="42"/>
      <c r="M11" s="43" t="s">
        <v>40</v>
      </c>
      <c r="N11" s="37" t="s">
        <v>44</v>
      </c>
      <c r="O11" s="23">
        <v>44166</v>
      </c>
      <c r="P11" s="38" t="s">
        <v>41</v>
      </c>
      <c r="Q11" s="37" t="s">
        <v>45</v>
      </c>
      <c r="R11" s="45" t="s">
        <v>48</v>
      </c>
      <c r="S11" s="46"/>
    </row>
    <row r="12" spans="1:23" ht="42.75" customHeight="1" x14ac:dyDescent="0.2">
      <c r="A12" s="192"/>
      <c r="B12" s="193"/>
      <c r="C12" s="36">
        <v>2.4</v>
      </c>
      <c r="D12" s="37" t="s">
        <v>49</v>
      </c>
      <c r="E12" s="38" t="s">
        <v>37</v>
      </c>
      <c r="F12" s="38" t="s">
        <v>38</v>
      </c>
      <c r="G12" s="39"/>
      <c r="H12" s="123"/>
      <c r="I12" s="40"/>
      <c r="J12" s="143"/>
      <c r="K12" s="41"/>
      <c r="L12" s="42"/>
      <c r="M12" s="43" t="s">
        <v>40</v>
      </c>
      <c r="N12" s="37" t="s">
        <v>149</v>
      </c>
      <c r="O12" s="23">
        <v>44166</v>
      </c>
      <c r="P12" s="38" t="s">
        <v>41</v>
      </c>
      <c r="Q12" s="37" t="s">
        <v>45</v>
      </c>
      <c r="R12" s="45" t="s">
        <v>46</v>
      </c>
      <c r="S12" s="46"/>
    </row>
    <row r="13" spans="1:23" s="35" customFormat="1" ht="38.25" x14ac:dyDescent="0.2">
      <c r="A13" s="192"/>
      <c r="B13" s="193"/>
      <c r="C13" s="36">
        <v>2.5</v>
      </c>
      <c r="D13" s="37" t="s">
        <v>50</v>
      </c>
      <c r="E13" s="38" t="s">
        <v>22</v>
      </c>
      <c r="F13" s="38" t="s">
        <v>38</v>
      </c>
      <c r="G13" s="39"/>
      <c r="H13" s="123"/>
      <c r="I13" s="40"/>
      <c r="J13" s="143"/>
      <c r="K13" s="41"/>
      <c r="L13" s="42"/>
      <c r="M13" s="43" t="s">
        <v>40</v>
      </c>
      <c r="N13" s="15" t="s">
        <v>51</v>
      </c>
      <c r="O13" s="23">
        <v>44166</v>
      </c>
      <c r="P13" s="18" t="s">
        <v>41</v>
      </c>
      <c r="Q13" s="15" t="s">
        <v>52</v>
      </c>
      <c r="R13" s="133">
        <v>100</v>
      </c>
      <c r="S13" s="46"/>
    </row>
    <row r="14" spans="1:23" s="35" customFormat="1" ht="25.5" x14ac:dyDescent="0.2">
      <c r="A14" s="192"/>
      <c r="B14" s="193"/>
      <c r="C14" s="36">
        <v>2.6</v>
      </c>
      <c r="D14" s="47" t="s">
        <v>53</v>
      </c>
      <c r="E14" s="38" t="s">
        <v>37</v>
      </c>
      <c r="F14" s="38" t="s">
        <v>54</v>
      </c>
      <c r="G14" s="39"/>
      <c r="H14" s="123"/>
      <c r="I14" s="40"/>
      <c r="J14" s="143"/>
      <c r="K14" s="41"/>
      <c r="L14" s="42"/>
      <c r="M14" s="43" t="s">
        <v>55</v>
      </c>
      <c r="N14" s="15" t="s">
        <v>56</v>
      </c>
      <c r="O14" s="23">
        <v>44166</v>
      </c>
      <c r="P14" s="18" t="s">
        <v>25</v>
      </c>
      <c r="Q14" s="15" t="s">
        <v>57</v>
      </c>
      <c r="R14" s="133"/>
      <c r="S14" s="46"/>
    </row>
    <row r="15" spans="1:23" s="35" customFormat="1" ht="21.75" customHeight="1" x14ac:dyDescent="0.2">
      <c r="A15" s="165" t="s">
        <v>58</v>
      </c>
      <c r="B15" s="165"/>
      <c r="C15" s="165"/>
      <c r="D15" s="165"/>
      <c r="E15" s="165"/>
      <c r="F15" s="165"/>
      <c r="G15" s="166"/>
      <c r="H15" s="122">
        <v>0.7</v>
      </c>
      <c r="I15" s="48">
        <v>0.75</v>
      </c>
      <c r="J15" s="144"/>
      <c r="K15" s="31"/>
      <c r="L15" s="49"/>
      <c r="M15" s="148"/>
      <c r="N15" s="33"/>
      <c r="O15" s="50"/>
      <c r="P15" s="33"/>
      <c r="Q15" s="34"/>
      <c r="R15" s="33"/>
      <c r="S15" s="34"/>
    </row>
    <row r="16" spans="1:23" s="35" customFormat="1" ht="54" customHeight="1" x14ac:dyDescent="0.2">
      <c r="A16" s="192">
        <v>3</v>
      </c>
      <c r="B16" s="196" t="s">
        <v>59</v>
      </c>
      <c r="C16" s="38">
        <v>3.1</v>
      </c>
      <c r="D16" s="51" t="s">
        <v>60</v>
      </c>
      <c r="E16" s="38" t="s">
        <v>61</v>
      </c>
      <c r="F16" s="38" t="s">
        <v>62</v>
      </c>
      <c r="G16" s="39" t="s">
        <v>63</v>
      </c>
      <c r="H16" s="123"/>
      <c r="I16" s="52">
        <v>9.4499999999999993</v>
      </c>
      <c r="J16" s="145"/>
      <c r="K16" s="53"/>
      <c r="L16" s="54"/>
      <c r="M16" s="55" t="s">
        <v>64</v>
      </c>
      <c r="N16" s="37" t="s">
        <v>65</v>
      </c>
      <c r="O16" s="23">
        <v>44166</v>
      </c>
      <c r="P16" s="38" t="s">
        <v>41</v>
      </c>
      <c r="Q16" s="15" t="s">
        <v>66</v>
      </c>
      <c r="R16" s="133">
        <v>800</v>
      </c>
      <c r="S16" s="37" t="s">
        <v>67</v>
      </c>
    </row>
    <row r="17" spans="1:22" ht="45.75" customHeight="1" x14ac:dyDescent="0.2">
      <c r="A17" s="192"/>
      <c r="B17" s="196"/>
      <c r="C17" s="38">
        <v>3.2</v>
      </c>
      <c r="D17" s="51" t="s">
        <v>150</v>
      </c>
      <c r="E17" s="38" t="s">
        <v>61</v>
      </c>
      <c r="F17" s="38" t="s">
        <v>68</v>
      </c>
      <c r="G17" s="39"/>
      <c r="H17" s="123"/>
      <c r="I17" s="52"/>
      <c r="J17" s="145"/>
      <c r="K17" s="53"/>
      <c r="L17" s="54"/>
      <c r="M17" s="55" t="s">
        <v>55</v>
      </c>
      <c r="N17" s="37" t="s">
        <v>69</v>
      </c>
      <c r="O17" s="23">
        <v>44166</v>
      </c>
      <c r="P17" s="38" t="s">
        <v>41</v>
      </c>
      <c r="Q17" s="15" t="s">
        <v>70</v>
      </c>
      <c r="R17" s="133">
        <v>300</v>
      </c>
      <c r="S17" s="37"/>
    </row>
    <row r="18" spans="1:22" ht="45.75" customHeight="1" x14ac:dyDescent="0.2">
      <c r="A18" s="192"/>
      <c r="B18" s="196"/>
      <c r="C18" s="38">
        <v>3.3</v>
      </c>
      <c r="D18" s="51" t="s">
        <v>151</v>
      </c>
      <c r="E18" s="38" t="s">
        <v>61</v>
      </c>
      <c r="F18" s="38" t="s">
        <v>68</v>
      </c>
      <c r="G18" s="39"/>
      <c r="H18" s="123"/>
      <c r="I18" s="52"/>
      <c r="J18" s="145"/>
      <c r="K18" s="53"/>
      <c r="L18" s="56">
        <v>2.4</v>
      </c>
      <c r="M18" s="55" t="s">
        <v>55</v>
      </c>
      <c r="N18" s="37" t="s">
        <v>69</v>
      </c>
      <c r="O18" s="23">
        <v>44166</v>
      </c>
      <c r="P18" s="38" t="s">
        <v>41</v>
      </c>
      <c r="Q18" s="15" t="s">
        <v>70</v>
      </c>
      <c r="R18" s="133">
        <v>300</v>
      </c>
      <c r="S18" s="37"/>
    </row>
    <row r="19" spans="1:22" s="35" customFormat="1" ht="21.75" customHeight="1" x14ac:dyDescent="0.2">
      <c r="A19" s="165" t="s">
        <v>71</v>
      </c>
      <c r="B19" s="165"/>
      <c r="C19" s="165"/>
      <c r="D19" s="165"/>
      <c r="E19" s="165"/>
      <c r="F19" s="165"/>
      <c r="G19" s="166"/>
      <c r="H19" s="122">
        <v>10.1</v>
      </c>
      <c r="I19" s="48">
        <f>SUM(I16:I18)</f>
        <v>9.4499999999999993</v>
      </c>
      <c r="J19" s="144"/>
      <c r="K19" s="57"/>
      <c r="L19" s="58">
        <f>SUM(L16:L18)</f>
        <v>2.4</v>
      </c>
      <c r="M19" s="148"/>
      <c r="N19" s="59"/>
      <c r="O19" s="50"/>
      <c r="P19" s="33"/>
      <c r="Q19" s="34"/>
      <c r="R19" s="33"/>
      <c r="S19" s="34"/>
    </row>
    <row r="20" spans="1:22" ht="81" customHeight="1" x14ac:dyDescent="0.2">
      <c r="A20" s="38">
        <v>4</v>
      </c>
      <c r="B20" s="132" t="s">
        <v>72</v>
      </c>
      <c r="C20" s="38">
        <v>4.0999999999999996</v>
      </c>
      <c r="D20" s="51" t="s">
        <v>73</v>
      </c>
      <c r="E20" s="38" t="s">
        <v>74</v>
      </c>
      <c r="F20" s="38" t="s">
        <v>75</v>
      </c>
      <c r="G20" s="39" t="s">
        <v>76</v>
      </c>
      <c r="H20" s="123"/>
      <c r="I20" s="60"/>
      <c r="J20" s="146"/>
      <c r="K20" s="53"/>
      <c r="L20" s="54"/>
      <c r="M20" s="55" t="s">
        <v>55</v>
      </c>
      <c r="N20" s="37" t="s">
        <v>77</v>
      </c>
      <c r="O20" s="23">
        <v>44166</v>
      </c>
      <c r="P20" s="38" t="s">
        <v>41</v>
      </c>
      <c r="Q20" s="37" t="s">
        <v>78</v>
      </c>
      <c r="R20" s="38">
        <v>18</v>
      </c>
      <c r="S20" s="37" t="s">
        <v>79</v>
      </c>
    </row>
    <row r="21" spans="1:22" s="35" customFormat="1" ht="21.75" customHeight="1" x14ac:dyDescent="0.2">
      <c r="A21" s="165" t="s">
        <v>80</v>
      </c>
      <c r="B21" s="165"/>
      <c r="C21" s="165"/>
      <c r="D21" s="165"/>
      <c r="E21" s="165"/>
      <c r="F21" s="165"/>
      <c r="G21" s="166"/>
      <c r="H21" s="122">
        <v>15</v>
      </c>
      <c r="I21" s="48">
        <v>5.8</v>
      </c>
      <c r="J21" s="144"/>
      <c r="K21" s="57"/>
      <c r="L21" s="58"/>
      <c r="M21" s="148"/>
      <c r="N21" s="59"/>
      <c r="O21" s="50"/>
      <c r="P21" s="33"/>
      <c r="Q21" s="34"/>
      <c r="R21" s="33"/>
      <c r="S21" s="34"/>
    </row>
    <row r="22" spans="1:22" ht="81" customHeight="1" x14ac:dyDescent="0.2">
      <c r="A22" s="38">
        <v>5</v>
      </c>
      <c r="B22" s="61" t="s">
        <v>81</v>
      </c>
      <c r="C22" s="38">
        <v>5.0999999999999996</v>
      </c>
      <c r="D22" s="62" t="s">
        <v>82</v>
      </c>
      <c r="E22" s="38" t="s">
        <v>74</v>
      </c>
      <c r="F22" s="38" t="s">
        <v>75</v>
      </c>
      <c r="G22" s="39" t="s">
        <v>76</v>
      </c>
      <c r="H22" s="123"/>
      <c r="I22" s="60"/>
      <c r="J22" s="146"/>
      <c r="K22" s="53"/>
      <c r="L22" s="56">
        <f>14.6-5</f>
        <v>9.6</v>
      </c>
      <c r="M22" s="55" t="s">
        <v>55</v>
      </c>
      <c r="N22" s="37" t="s">
        <v>77</v>
      </c>
      <c r="O22" s="23">
        <v>44166</v>
      </c>
      <c r="P22" s="38" t="s">
        <v>41</v>
      </c>
      <c r="Q22" s="15" t="s">
        <v>78</v>
      </c>
      <c r="R22" s="133">
        <v>5</v>
      </c>
      <c r="S22" s="37" t="s">
        <v>79</v>
      </c>
    </row>
    <row r="23" spans="1:22" s="35" customFormat="1" ht="21.75" customHeight="1" x14ac:dyDescent="0.2">
      <c r="A23" s="165" t="s">
        <v>83</v>
      </c>
      <c r="B23" s="165"/>
      <c r="C23" s="165"/>
      <c r="D23" s="165"/>
      <c r="E23" s="165"/>
      <c r="F23" s="165"/>
      <c r="G23" s="166"/>
      <c r="H23" s="122">
        <v>12.4</v>
      </c>
      <c r="I23" s="48"/>
      <c r="J23" s="144"/>
      <c r="K23" s="57"/>
      <c r="L23" s="58">
        <f>SUM(L22)</f>
        <v>9.6</v>
      </c>
      <c r="M23" s="148"/>
      <c r="N23" s="59"/>
      <c r="O23" s="50"/>
      <c r="P23" s="33"/>
      <c r="Q23" s="34"/>
      <c r="R23" s="33"/>
      <c r="S23" s="34"/>
    </row>
    <row r="24" spans="1:22" ht="86.25" customHeight="1" x14ac:dyDescent="0.2">
      <c r="A24" s="38">
        <v>6</v>
      </c>
      <c r="B24" s="63" t="s">
        <v>84</v>
      </c>
      <c r="C24" s="38"/>
      <c r="D24" s="37" t="s">
        <v>85</v>
      </c>
      <c r="E24" s="38" t="s">
        <v>74</v>
      </c>
      <c r="F24" s="38" t="s">
        <v>86</v>
      </c>
      <c r="G24" s="39" t="s">
        <v>87</v>
      </c>
      <c r="H24" s="124"/>
      <c r="I24" s="60"/>
      <c r="J24" s="146"/>
      <c r="K24" s="53"/>
      <c r="L24" s="56"/>
      <c r="M24" s="55" t="s">
        <v>55</v>
      </c>
      <c r="N24" s="37" t="s">
        <v>77</v>
      </c>
      <c r="O24" s="23">
        <v>44166</v>
      </c>
      <c r="P24" s="38" t="s">
        <v>41</v>
      </c>
      <c r="Q24" s="15"/>
      <c r="R24" s="133"/>
      <c r="S24" s="37" t="s">
        <v>155</v>
      </c>
    </row>
    <row r="25" spans="1:22" s="35" customFormat="1" ht="21.75" customHeight="1" x14ac:dyDescent="0.2">
      <c r="A25" s="165" t="s">
        <v>88</v>
      </c>
      <c r="B25" s="165"/>
      <c r="C25" s="165"/>
      <c r="D25" s="165"/>
      <c r="E25" s="165"/>
      <c r="F25" s="165"/>
      <c r="G25" s="166"/>
      <c r="H25" s="122">
        <v>5</v>
      </c>
      <c r="I25" s="48"/>
      <c r="J25" s="144"/>
      <c r="K25" s="57"/>
      <c r="L25" s="58">
        <f>SUM(L24)</f>
        <v>0</v>
      </c>
      <c r="M25" s="148"/>
      <c r="N25" s="59"/>
      <c r="O25" s="50"/>
      <c r="P25" s="33"/>
      <c r="Q25" s="34"/>
      <c r="R25" s="33"/>
      <c r="S25" s="34"/>
    </row>
    <row r="26" spans="1:22" ht="104.25" customHeight="1" x14ac:dyDescent="0.2">
      <c r="A26" s="38">
        <v>7</v>
      </c>
      <c r="B26" s="137" t="s">
        <v>153</v>
      </c>
      <c r="C26" s="38"/>
      <c r="D26" s="37"/>
      <c r="E26" s="38" t="s">
        <v>74</v>
      </c>
      <c r="F26" s="38" t="s">
        <v>89</v>
      </c>
      <c r="G26" s="39" t="s">
        <v>90</v>
      </c>
      <c r="H26" s="124"/>
      <c r="I26" s="60"/>
      <c r="J26" s="146"/>
      <c r="K26" s="53"/>
      <c r="L26" s="56"/>
      <c r="M26" s="55" t="s">
        <v>55</v>
      </c>
      <c r="N26" s="37" t="s">
        <v>77</v>
      </c>
      <c r="O26" s="23">
        <v>44166</v>
      </c>
      <c r="P26" s="38" t="s">
        <v>41</v>
      </c>
      <c r="Q26" s="15"/>
      <c r="R26" s="133"/>
      <c r="S26" s="134" t="s">
        <v>154</v>
      </c>
    </row>
    <row r="27" spans="1:22" s="35" customFormat="1" ht="21.75" customHeight="1" x14ac:dyDescent="0.2">
      <c r="A27" s="165" t="s">
        <v>91</v>
      </c>
      <c r="B27" s="165"/>
      <c r="C27" s="165"/>
      <c r="D27" s="165"/>
      <c r="E27" s="165"/>
      <c r="F27" s="165"/>
      <c r="G27" s="166"/>
      <c r="H27" s="122">
        <v>4.5</v>
      </c>
      <c r="I27" s="48"/>
      <c r="J27" s="144"/>
      <c r="K27" s="57"/>
      <c r="L27" s="58">
        <f>SUM(L26)</f>
        <v>0</v>
      </c>
      <c r="M27" s="148"/>
      <c r="N27" s="59"/>
      <c r="O27" s="50"/>
      <c r="P27" s="33"/>
      <c r="Q27" s="34"/>
      <c r="R27" s="33"/>
      <c r="S27" s="34"/>
    </row>
    <row r="28" spans="1:22" s="35" customFormat="1" ht="50.25" customHeight="1" x14ac:dyDescent="0.2">
      <c r="A28" s="167">
        <v>8</v>
      </c>
      <c r="B28" s="170" t="s">
        <v>164</v>
      </c>
      <c r="C28" s="38">
        <v>8.1</v>
      </c>
      <c r="D28" s="51" t="s">
        <v>169</v>
      </c>
      <c r="E28" s="38" t="s">
        <v>92</v>
      </c>
      <c r="F28" s="64"/>
      <c r="G28" s="65"/>
      <c r="H28" s="125">
        <v>3.56</v>
      </c>
      <c r="I28" s="66"/>
      <c r="J28" s="147"/>
      <c r="K28" s="67"/>
      <c r="L28" s="56">
        <v>0.1</v>
      </c>
      <c r="M28" s="149" t="s">
        <v>40</v>
      </c>
      <c r="N28" s="29" t="s">
        <v>156</v>
      </c>
      <c r="O28" s="136">
        <v>44166</v>
      </c>
      <c r="P28" s="28" t="s">
        <v>25</v>
      </c>
      <c r="Q28" s="28" t="s">
        <v>157</v>
      </c>
      <c r="R28" s="69">
        <v>0.3</v>
      </c>
      <c r="S28" s="37" t="s">
        <v>158</v>
      </c>
      <c r="T28" s="1"/>
      <c r="U28" s="1"/>
      <c r="V28" s="37"/>
    </row>
    <row r="29" spans="1:22" s="35" customFormat="1" ht="38.25" x14ac:dyDescent="0.2">
      <c r="A29" s="168"/>
      <c r="B29" s="171"/>
      <c r="C29" s="38">
        <v>8.1999999999999993</v>
      </c>
      <c r="D29" s="70" t="s">
        <v>93</v>
      </c>
      <c r="E29" s="38" t="s">
        <v>92</v>
      </c>
      <c r="F29" s="64"/>
      <c r="G29" s="65"/>
      <c r="H29" s="125"/>
      <c r="I29" s="66"/>
      <c r="J29" s="147"/>
      <c r="K29" s="71"/>
      <c r="L29" s="56">
        <v>4.9000000000000004</v>
      </c>
      <c r="M29" s="149" t="s">
        <v>40</v>
      </c>
      <c r="N29" s="27" t="s">
        <v>34</v>
      </c>
      <c r="O29" s="23">
        <v>44166</v>
      </c>
      <c r="P29" s="68" t="s">
        <v>25</v>
      </c>
      <c r="Q29" s="27" t="s">
        <v>94</v>
      </c>
      <c r="R29" s="69">
        <v>1</v>
      </c>
      <c r="S29" s="37" t="s">
        <v>95</v>
      </c>
      <c r="T29" s="1"/>
      <c r="U29" s="1"/>
      <c r="V29" s="37"/>
    </row>
    <row r="30" spans="1:22" s="35" customFormat="1" ht="36.75" customHeight="1" x14ac:dyDescent="0.2">
      <c r="A30" s="168"/>
      <c r="B30" s="171"/>
      <c r="C30" s="38">
        <v>8.3000000000000007</v>
      </c>
      <c r="D30" s="51" t="s">
        <v>96</v>
      </c>
      <c r="E30" s="38" t="s">
        <v>92</v>
      </c>
      <c r="F30" s="64"/>
      <c r="G30" s="65"/>
      <c r="H30" s="125">
        <v>31.5</v>
      </c>
      <c r="I30" s="66"/>
      <c r="J30" s="147"/>
      <c r="K30" s="71"/>
      <c r="L30" s="56">
        <v>7</v>
      </c>
      <c r="M30" s="149" t="s">
        <v>40</v>
      </c>
      <c r="N30" s="27" t="s">
        <v>34</v>
      </c>
      <c r="O30" s="23">
        <v>44166</v>
      </c>
      <c r="P30" s="68" t="s">
        <v>25</v>
      </c>
      <c r="Q30" s="27" t="s">
        <v>94</v>
      </c>
      <c r="R30" s="69">
        <v>1</v>
      </c>
      <c r="S30" s="37" t="s">
        <v>95</v>
      </c>
      <c r="T30" s="1"/>
      <c r="U30" s="1"/>
      <c r="V30" s="37"/>
    </row>
    <row r="31" spans="1:22" s="35" customFormat="1" ht="36.75" customHeight="1" x14ac:dyDescent="0.2">
      <c r="A31" s="168"/>
      <c r="B31" s="171"/>
      <c r="C31" s="138">
        <v>8.4</v>
      </c>
      <c r="D31" s="51" t="s">
        <v>97</v>
      </c>
      <c r="E31" s="138" t="s">
        <v>92</v>
      </c>
      <c r="F31" s="64"/>
      <c r="G31" s="65"/>
      <c r="H31" s="126"/>
      <c r="I31" s="66"/>
      <c r="J31" s="147"/>
      <c r="K31" s="71"/>
      <c r="L31" s="56">
        <v>47.33</v>
      </c>
      <c r="M31" s="149" t="s">
        <v>40</v>
      </c>
      <c r="N31" s="27" t="s">
        <v>98</v>
      </c>
      <c r="O31" s="23">
        <v>44166</v>
      </c>
      <c r="P31" s="68" t="s">
        <v>25</v>
      </c>
      <c r="Q31" s="27" t="s">
        <v>94</v>
      </c>
      <c r="R31" s="69">
        <v>1</v>
      </c>
      <c r="S31" s="139" t="s">
        <v>95</v>
      </c>
      <c r="T31" s="1"/>
      <c r="U31" s="1"/>
      <c r="V31" s="139"/>
    </row>
    <row r="32" spans="1:22" s="157" customFormat="1" ht="36.75" customHeight="1" x14ac:dyDescent="0.2">
      <c r="A32" s="168"/>
      <c r="B32" s="171"/>
      <c r="C32" s="151">
        <v>8.5</v>
      </c>
      <c r="D32" s="25" t="s">
        <v>171</v>
      </c>
      <c r="E32" s="151" t="s">
        <v>92</v>
      </c>
      <c r="F32" s="154"/>
      <c r="G32" s="65"/>
      <c r="H32" s="126"/>
      <c r="I32" s="66"/>
      <c r="J32" s="147"/>
      <c r="K32" s="71"/>
      <c r="L32" s="56">
        <v>19.3</v>
      </c>
      <c r="M32" s="155" t="s">
        <v>40</v>
      </c>
      <c r="N32" s="29" t="s">
        <v>170</v>
      </c>
      <c r="O32" s="136">
        <v>44166</v>
      </c>
      <c r="P32" s="28" t="s">
        <v>25</v>
      </c>
      <c r="Q32" s="29" t="s">
        <v>94</v>
      </c>
      <c r="R32" s="156">
        <v>1</v>
      </c>
      <c r="S32" s="15"/>
      <c r="T32" s="24"/>
      <c r="U32" s="24"/>
      <c r="V32" s="15"/>
    </row>
    <row r="33" spans="1:22" s="35" customFormat="1" ht="75" customHeight="1" x14ac:dyDescent="0.2">
      <c r="A33" s="169"/>
      <c r="B33" s="172"/>
      <c r="C33" s="38">
        <v>8.6</v>
      </c>
      <c r="D33" s="51" t="s">
        <v>165</v>
      </c>
      <c r="E33" s="38" t="s">
        <v>92</v>
      </c>
      <c r="F33" s="64" t="s">
        <v>162</v>
      </c>
      <c r="G33" s="65" t="s">
        <v>163</v>
      </c>
      <c r="H33" s="126"/>
      <c r="I33" s="66"/>
      <c r="J33" s="146">
        <v>5</v>
      </c>
      <c r="K33" s="71"/>
      <c r="L33" s="56">
        <v>5</v>
      </c>
      <c r="M33" s="149" t="s">
        <v>40</v>
      </c>
      <c r="N33" s="27" t="s">
        <v>166</v>
      </c>
      <c r="O33" s="23">
        <v>44166</v>
      </c>
      <c r="P33" s="68" t="s">
        <v>25</v>
      </c>
      <c r="Q33" s="27" t="s">
        <v>94</v>
      </c>
      <c r="R33" s="69">
        <v>1</v>
      </c>
      <c r="S33" s="139" t="s">
        <v>158</v>
      </c>
      <c r="T33" s="1"/>
      <c r="U33" s="1"/>
      <c r="V33" s="37"/>
    </row>
    <row r="34" spans="1:22" s="35" customFormat="1" ht="21.75" customHeight="1" x14ac:dyDescent="0.2">
      <c r="A34" s="165" t="s">
        <v>139</v>
      </c>
      <c r="B34" s="165"/>
      <c r="C34" s="165"/>
      <c r="D34" s="165"/>
      <c r="E34" s="165"/>
      <c r="F34" s="165"/>
      <c r="G34" s="166"/>
      <c r="H34" s="127">
        <f t="shared" ref="H34:L34" si="1">SUM(H28:H33)</f>
        <v>35.06</v>
      </c>
      <c r="I34" s="48">
        <f t="shared" si="1"/>
        <v>0</v>
      </c>
      <c r="J34" s="48">
        <f t="shared" si="1"/>
        <v>5</v>
      </c>
      <c r="K34" s="57">
        <f t="shared" si="1"/>
        <v>0</v>
      </c>
      <c r="L34" s="58">
        <f t="shared" si="1"/>
        <v>83.63</v>
      </c>
      <c r="M34" s="148"/>
      <c r="N34" s="59"/>
      <c r="O34" s="50"/>
      <c r="P34" s="33"/>
      <c r="Q34" s="34"/>
      <c r="R34" s="33"/>
      <c r="S34" s="34"/>
      <c r="T34" s="1"/>
      <c r="U34" s="1"/>
    </row>
    <row r="35" spans="1:22" s="157" customFormat="1" ht="73.5" customHeight="1" x14ac:dyDescent="0.2">
      <c r="A35" s="151">
        <v>9</v>
      </c>
      <c r="B35" s="61" t="s">
        <v>99</v>
      </c>
      <c r="C35" s="158">
        <v>9.1</v>
      </c>
      <c r="D35" s="159" t="s">
        <v>100</v>
      </c>
      <c r="E35" s="151" t="s">
        <v>101</v>
      </c>
      <c r="F35" s="151" t="s">
        <v>102</v>
      </c>
      <c r="G35" s="16" t="s">
        <v>103</v>
      </c>
      <c r="H35" s="121"/>
      <c r="I35" s="160"/>
      <c r="J35" s="161"/>
      <c r="K35" s="72"/>
      <c r="L35" s="73"/>
      <c r="M35" s="162" t="s">
        <v>40</v>
      </c>
      <c r="N35" s="163" t="s">
        <v>173</v>
      </c>
      <c r="O35" s="136">
        <v>44166</v>
      </c>
      <c r="P35" s="158" t="s">
        <v>41</v>
      </c>
      <c r="Q35" s="163" t="s">
        <v>104</v>
      </c>
      <c r="R35" s="164">
        <v>2500</v>
      </c>
      <c r="S35" s="15" t="s">
        <v>172</v>
      </c>
      <c r="T35" s="24"/>
      <c r="U35" s="24"/>
    </row>
    <row r="36" spans="1:22" s="35" customFormat="1" ht="21.75" customHeight="1" x14ac:dyDescent="0.2">
      <c r="A36" s="165" t="s">
        <v>138</v>
      </c>
      <c r="B36" s="165"/>
      <c r="C36" s="165"/>
      <c r="D36" s="165"/>
      <c r="E36" s="165"/>
      <c r="F36" s="165"/>
      <c r="G36" s="166"/>
      <c r="H36" s="122">
        <v>6</v>
      </c>
      <c r="I36" s="48"/>
      <c r="J36" s="144"/>
      <c r="K36" s="144">
        <v>7</v>
      </c>
      <c r="L36" s="74"/>
      <c r="M36" s="148"/>
      <c r="N36" s="59"/>
      <c r="O36" s="50"/>
      <c r="P36" s="33"/>
      <c r="Q36" s="34"/>
      <c r="R36" s="33"/>
      <c r="S36" s="34"/>
      <c r="T36" s="1"/>
      <c r="U36" s="1"/>
    </row>
    <row r="37" spans="1:22" ht="48.75" customHeight="1" x14ac:dyDescent="0.2">
      <c r="A37" s="194">
        <v>10</v>
      </c>
      <c r="B37" s="195" t="s">
        <v>105</v>
      </c>
      <c r="C37" s="38">
        <v>10.1</v>
      </c>
      <c r="D37" s="37" t="s">
        <v>106</v>
      </c>
      <c r="E37" s="38" t="s">
        <v>107</v>
      </c>
      <c r="F37" s="38"/>
      <c r="G37" s="39" t="s">
        <v>108</v>
      </c>
      <c r="H37" s="123">
        <v>36</v>
      </c>
      <c r="I37" s="60">
        <v>36</v>
      </c>
      <c r="J37" s="146"/>
      <c r="K37" s="53"/>
      <c r="L37" s="54"/>
      <c r="M37" s="43" t="s">
        <v>55</v>
      </c>
      <c r="N37" s="37" t="s">
        <v>110</v>
      </c>
      <c r="O37" s="23">
        <v>44166</v>
      </c>
      <c r="P37" s="38" t="s">
        <v>109</v>
      </c>
      <c r="Q37" s="37" t="s">
        <v>110</v>
      </c>
      <c r="R37" s="75">
        <v>1</v>
      </c>
      <c r="S37" s="76"/>
    </row>
    <row r="38" spans="1:22" ht="50.25" customHeight="1" x14ac:dyDescent="0.2">
      <c r="A38" s="194"/>
      <c r="B38" s="195"/>
      <c r="C38" s="38">
        <v>10.199999999999999</v>
      </c>
      <c r="D38" s="37" t="s">
        <v>111</v>
      </c>
      <c r="E38" s="38" t="s">
        <v>112</v>
      </c>
      <c r="F38" s="38"/>
      <c r="G38" s="39" t="s">
        <v>108</v>
      </c>
      <c r="H38" s="123">
        <v>1.9</v>
      </c>
      <c r="I38" s="60">
        <v>0.8</v>
      </c>
      <c r="J38" s="146"/>
      <c r="K38" s="53"/>
      <c r="L38" s="54"/>
      <c r="M38" s="43" t="s">
        <v>55</v>
      </c>
      <c r="N38" s="37" t="s">
        <v>113</v>
      </c>
      <c r="O38" s="23">
        <v>44166</v>
      </c>
      <c r="P38" s="38" t="s">
        <v>109</v>
      </c>
      <c r="Q38" s="37" t="s">
        <v>114</v>
      </c>
      <c r="R38" s="75">
        <v>1</v>
      </c>
      <c r="S38" s="76"/>
    </row>
    <row r="39" spans="1:22" s="35" customFormat="1" ht="21.75" customHeight="1" x14ac:dyDescent="0.2">
      <c r="A39" s="165" t="s">
        <v>137</v>
      </c>
      <c r="B39" s="165"/>
      <c r="C39" s="165"/>
      <c r="D39" s="165"/>
      <c r="E39" s="165"/>
      <c r="F39" s="165"/>
      <c r="G39" s="166"/>
      <c r="H39" s="128">
        <f>SUM(H37:H38)</f>
        <v>37.9</v>
      </c>
      <c r="I39" s="48">
        <f>SUM(I37:I38)</f>
        <v>36.799999999999997</v>
      </c>
      <c r="J39" s="144"/>
      <c r="K39" s="57"/>
      <c r="L39" s="77"/>
      <c r="M39" s="148"/>
      <c r="N39" s="59"/>
      <c r="O39" s="50"/>
      <c r="P39" s="33"/>
      <c r="Q39" s="34"/>
      <c r="R39" s="33"/>
      <c r="S39" s="34"/>
    </row>
    <row r="40" spans="1:22" s="84" customFormat="1" ht="22.5" customHeight="1" thickBot="1" x14ac:dyDescent="0.3">
      <c r="A40" s="189" t="s">
        <v>115</v>
      </c>
      <c r="B40" s="189"/>
      <c r="C40" s="189"/>
      <c r="D40" s="189"/>
      <c r="E40" s="189"/>
      <c r="F40" s="189"/>
      <c r="G40" s="190"/>
      <c r="H40" s="129">
        <f>+H39+H36+H34+H27+H19+H15+H8+H21+H25+H23</f>
        <v>500.26</v>
      </c>
      <c r="I40" s="78">
        <f>+I39+I36+I34+I27+I19+I15+I8+I21</f>
        <v>52.8</v>
      </c>
      <c r="J40" s="78">
        <f>+J39+J36+J34+J27+J19+J15+J8+J21</f>
        <v>5</v>
      </c>
      <c r="K40" s="80">
        <f t="shared" ref="K40:L40" si="2">+K39+K36+K34+K27+K19+K15+K8+K21</f>
        <v>7</v>
      </c>
      <c r="L40" s="79">
        <f t="shared" si="2"/>
        <v>242.03</v>
      </c>
      <c r="M40" s="150"/>
      <c r="N40" s="81"/>
      <c r="O40" s="82"/>
      <c r="P40" s="83"/>
      <c r="Q40" s="83"/>
      <c r="R40" s="83"/>
      <c r="S40" s="83"/>
    </row>
    <row r="41" spans="1:22" ht="15.75" x14ac:dyDescent="0.25">
      <c r="E41" s="1"/>
      <c r="I41" s="191"/>
      <c r="J41" s="191"/>
      <c r="K41" s="191"/>
      <c r="L41" s="86"/>
      <c r="N41" s="1"/>
      <c r="O41" s="1"/>
      <c r="P41" s="1"/>
    </row>
    <row r="42" spans="1:22" x14ac:dyDescent="0.25">
      <c r="E42" s="1"/>
      <c r="I42" s="87"/>
      <c r="J42" s="87"/>
      <c r="K42" s="88"/>
      <c r="L42" s="89"/>
      <c r="N42" s="1"/>
      <c r="O42" s="1"/>
      <c r="P42" s="1"/>
    </row>
    <row r="43" spans="1:22" x14ac:dyDescent="0.25">
      <c r="E43" s="1"/>
      <c r="I43" s="90"/>
      <c r="J43" s="90"/>
      <c r="K43" s="88"/>
      <c r="L43" s="88"/>
      <c r="N43" s="1"/>
      <c r="O43" s="1"/>
      <c r="P43" s="1"/>
    </row>
    <row r="44" spans="1:22" x14ac:dyDescent="0.25">
      <c r="E44" s="1"/>
      <c r="I44" s="91"/>
      <c r="J44" s="91"/>
      <c r="K44" s="88"/>
      <c r="L44" s="88"/>
      <c r="N44" s="1"/>
      <c r="O44" s="1"/>
      <c r="P44" s="1"/>
    </row>
    <row r="45" spans="1:22" x14ac:dyDescent="0.25">
      <c r="I45" s="91"/>
      <c r="J45" s="91"/>
    </row>
    <row r="49" spans="4:4" x14ac:dyDescent="0.25">
      <c r="D49" s="92"/>
    </row>
    <row r="50" spans="4:4" x14ac:dyDescent="0.25">
      <c r="D50" s="92"/>
    </row>
    <row r="51" spans="4:4" x14ac:dyDescent="0.25">
      <c r="D51" s="93"/>
    </row>
    <row r="52" spans="4:4" x14ac:dyDescent="0.25">
      <c r="D52" s="93"/>
    </row>
    <row r="53" spans="4:4" x14ac:dyDescent="0.25">
      <c r="D53" s="93"/>
    </row>
  </sheetData>
  <mergeCells count="30">
    <mergeCell ref="A40:G40"/>
    <mergeCell ref="I41:K41"/>
    <mergeCell ref="A9:A14"/>
    <mergeCell ref="B9:B14"/>
    <mergeCell ref="A37:A38"/>
    <mergeCell ref="B37:B38"/>
    <mergeCell ref="A39:G39"/>
    <mergeCell ref="A34:G34"/>
    <mergeCell ref="A36:G36"/>
    <mergeCell ref="A15:G15"/>
    <mergeCell ref="A16:A18"/>
    <mergeCell ref="B16:B18"/>
    <mergeCell ref="A19:G19"/>
    <mergeCell ref="A21:G21"/>
    <mergeCell ref="A23:G23"/>
    <mergeCell ref="A25:G25"/>
    <mergeCell ref="A27:G27"/>
    <mergeCell ref="A28:A33"/>
    <mergeCell ref="B28:B33"/>
    <mergeCell ref="A1:S1"/>
    <mergeCell ref="A2:G2"/>
    <mergeCell ref="I2:L2"/>
    <mergeCell ref="M2:O2"/>
    <mergeCell ref="P2:S2"/>
    <mergeCell ref="H2:H3"/>
    <mergeCell ref="A4:A7"/>
    <mergeCell ref="B4:B7"/>
    <mergeCell ref="E4:E7"/>
    <mergeCell ref="F4:F7"/>
    <mergeCell ref="A8:G8"/>
  </mergeCells>
  <phoneticPr fontId="40" type="noConversion"/>
  <printOptions horizontalCentered="1" verticalCentered="1"/>
  <pageMargins left="0.19685039370078741" right="0.19685039370078741" top="0.39370078740157483" bottom="0.39370078740157483" header="0.11811023622047245" footer="0.11811023622047245"/>
  <pageSetup paperSize="8" scale="71" fitToHeight="0" orientation="landscape" r:id="rId1"/>
  <headerFooter>
    <oddHeader>&amp;C&amp;F   &amp;A</oddHead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H16"/>
  <sheetViews>
    <sheetView rightToLeft="1" view="pageBreakPreview" zoomScaleNormal="100" zoomScaleSheetLayoutView="100" workbookViewId="0">
      <selection activeCell="E11" sqref="E11"/>
    </sheetView>
  </sheetViews>
  <sheetFormatPr defaultColWidth="9" defaultRowHeight="16.5" x14ac:dyDescent="0.25"/>
  <cols>
    <col min="1" max="1" width="46.875" style="118" customWidth="1"/>
    <col min="2" max="2" width="16.375" style="120" customWidth="1"/>
    <col min="3" max="3" width="18.625" style="120" customWidth="1"/>
    <col min="4" max="4" width="17.375" style="120" customWidth="1"/>
    <col min="5" max="5" width="58.375" style="118" customWidth="1"/>
    <col min="6" max="6" width="9.875" style="118" bestFit="1" customWidth="1"/>
    <col min="7" max="7" width="11.625" style="118" customWidth="1"/>
    <col min="8" max="8" width="13.375" style="118" bestFit="1" customWidth="1"/>
    <col min="9" max="9" width="22.125" style="118" bestFit="1" customWidth="1"/>
    <col min="10" max="16384" width="9" style="118"/>
  </cols>
  <sheetData>
    <row r="1" spans="1:8" s="94" customFormat="1" ht="32.25" customHeight="1" x14ac:dyDescent="0.2">
      <c r="A1" s="197" t="s">
        <v>116</v>
      </c>
      <c r="B1" s="198"/>
      <c r="C1" s="198"/>
      <c r="D1" s="198"/>
      <c r="E1" s="198"/>
    </row>
    <row r="2" spans="1:8" s="94" customFormat="1" ht="12.75" customHeight="1" thickBot="1" x14ac:dyDescent="0.25">
      <c r="A2" s="95" t="s">
        <v>117</v>
      </c>
      <c r="B2" s="96"/>
      <c r="C2" s="96"/>
      <c r="D2" s="96"/>
      <c r="E2" s="95"/>
    </row>
    <row r="3" spans="1:8" s="99" customFormat="1" ht="75.75" customHeight="1" thickBot="1" x14ac:dyDescent="0.25">
      <c r="A3" s="97" t="s">
        <v>118</v>
      </c>
      <c r="B3" s="98" t="s">
        <v>143</v>
      </c>
      <c r="C3" s="98" t="s">
        <v>141</v>
      </c>
      <c r="D3" s="98" t="s">
        <v>119</v>
      </c>
      <c r="E3" s="97" t="s">
        <v>120</v>
      </c>
    </row>
    <row r="4" spans="1:8" s="103" customFormat="1" ht="33" customHeight="1" thickTop="1" thickBot="1" x14ac:dyDescent="0.25">
      <c r="A4" s="100" t="s">
        <v>121</v>
      </c>
      <c r="B4" s="101">
        <v>24937</v>
      </c>
      <c r="C4" s="101">
        <f>B4</f>
        <v>24937</v>
      </c>
      <c r="D4" s="101">
        <v>26500</v>
      </c>
      <c r="E4" s="102"/>
    </row>
    <row r="5" spans="1:8" s="103" customFormat="1" ht="33" customHeight="1" thickBot="1" x14ac:dyDescent="0.25">
      <c r="A5" s="104" t="s">
        <v>122</v>
      </c>
      <c r="B5" s="105">
        <v>2678</v>
      </c>
      <c r="C5" s="105">
        <f>B5</f>
        <v>2678</v>
      </c>
      <c r="D5" s="105">
        <v>3005</v>
      </c>
      <c r="E5" s="106"/>
      <c r="G5" s="107"/>
    </row>
    <row r="6" spans="1:8" s="103" customFormat="1" ht="49.5" customHeight="1" thickBot="1" x14ac:dyDescent="0.25">
      <c r="A6" s="108" t="s">
        <v>123</v>
      </c>
      <c r="B6" s="109">
        <f>6545+50</f>
        <v>6595</v>
      </c>
      <c r="C6" s="109">
        <f>B6-99.215</f>
        <v>6495.7849999999999</v>
      </c>
      <c r="D6" s="109">
        <v>4765</v>
      </c>
      <c r="E6" s="110" t="s">
        <v>124</v>
      </c>
      <c r="F6" s="107"/>
      <c r="G6" s="107"/>
      <c r="H6" s="107"/>
    </row>
    <row r="7" spans="1:8" s="103" customFormat="1" ht="33" customHeight="1" thickBot="1" x14ac:dyDescent="0.25">
      <c r="A7" s="108" t="s">
        <v>125</v>
      </c>
      <c r="B7" s="109">
        <v>510</v>
      </c>
      <c r="C7" s="109">
        <f>B7-2</f>
        <v>508</v>
      </c>
      <c r="D7" s="109">
        <v>510</v>
      </c>
      <c r="E7" s="110" t="s">
        <v>126</v>
      </c>
      <c r="G7" s="107"/>
    </row>
    <row r="8" spans="1:8" s="103" customFormat="1" ht="33" customHeight="1" thickBot="1" x14ac:dyDescent="0.25">
      <c r="A8" s="104" t="s">
        <v>127</v>
      </c>
      <c r="B8" s="105">
        <v>350</v>
      </c>
      <c r="C8" s="105">
        <f>B8</f>
        <v>350</v>
      </c>
      <c r="D8" s="105">
        <v>350</v>
      </c>
      <c r="E8" s="106" t="s">
        <v>128</v>
      </c>
      <c r="G8" s="107"/>
      <c r="H8" s="111"/>
    </row>
    <row r="9" spans="1:8" s="103" customFormat="1" ht="33" customHeight="1" thickBot="1" x14ac:dyDescent="0.25">
      <c r="A9" s="108" t="s">
        <v>129</v>
      </c>
      <c r="B9" s="109">
        <v>300</v>
      </c>
      <c r="C9" s="105">
        <f>B9</f>
        <v>300</v>
      </c>
      <c r="D9" s="109">
        <v>300</v>
      </c>
      <c r="E9" s="110" t="s">
        <v>130</v>
      </c>
      <c r="H9" s="112"/>
    </row>
    <row r="10" spans="1:8" s="103" customFormat="1" ht="33" customHeight="1" thickBot="1" x14ac:dyDescent="0.25">
      <c r="A10" s="113" t="s">
        <v>131</v>
      </c>
      <c r="B10" s="109">
        <v>120</v>
      </c>
      <c r="C10" s="109"/>
      <c r="D10" s="109">
        <v>120</v>
      </c>
      <c r="E10" s="152" t="s">
        <v>168</v>
      </c>
      <c r="H10" s="114"/>
    </row>
    <row r="11" spans="1:8" s="103" customFormat="1" ht="33" customHeight="1" thickBot="1" x14ac:dyDescent="0.25">
      <c r="A11" s="104" t="s">
        <v>132</v>
      </c>
      <c r="B11" s="105">
        <v>150</v>
      </c>
      <c r="C11" s="105">
        <f>B11</f>
        <v>150</v>
      </c>
      <c r="D11" s="105">
        <v>150</v>
      </c>
      <c r="E11" s="106" t="s">
        <v>133</v>
      </c>
      <c r="H11" s="114"/>
    </row>
    <row r="12" spans="1:8" s="103" customFormat="1" ht="33" customHeight="1" thickBot="1" x14ac:dyDescent="0.25">
      <c r="A12" s="113" t="s">
        <v>134</v>
      </c>
      <c r="B12" s="109">
        <v>360</v>
      </c>
      <c r="C12" s="130" t="s">
        <v>142</v>
      </c>
      <c r="D12" s="109">
        <v>300</v>
      </c>
      <c r="E12" s="153" t="s">
        <v>167</v>
      </c>
      <c r="H12" s="114"/>
    </row>
    <row r="13" spans="1:8" s="117" customFormat="1" ht="33" customHeight="1" thickBot="1" x14ac:dyDescent="0.25">
      <c r="A13" s="115" t="s">
        <v>135</v>
      </c>
      <c r="B13" s="116">
        <f t="shared" ref="B13:C13" si="0">SUM(B4:B12)</f>
        <v>36000</v>
      </c>
      <c r="C13" s="116">
        <f t="shared" si="0"/>
        <v>35418.785000000003</v>
      </c>
      <c r="D13" s="116">
        <f>SUM(D4:D12)</f>
        <v>36000</v>
      </c>
      <c r="E13" s="115"/>
      <c r="H13" s="112"/>
    </row>
    <row r="14" spans="1:8" ht="33" customHeight="1" x14ac:dyDescent="0.2">
      <c r="A14" s="199" t="s">
        <v>136</v>
      </c>
      <c r="B14" s="200"/>
      <c r="C14" s="200"/>
      <c r="D14" s="200"/>
      <c r="E14" s="200"/>
    </row>
    <row r="16" spans="1:8" x14ac:dyDescent="0.25">
      <c r="B16" s="119"/>
      <c r="C16" s="119"/>
      <c r="D16" s="119"/>
    </row>
  </sheetData>
  <mergeCells count="2">
    <mergeCell ref="A1:E1"/>
    <mergeCell ref="A14:E14"/>
  </mergeCells>
  <printOptions horizontalCentered="1"/>
  <pageMargins left="0.11811023622047245" right="0.11811023622047245" top="1.3779527559055118" bottom="0.19685039370078741" header="0" footer="0"/>
  <pageSetup paperSize="9" scale="84" orientation="landscape" r:id="rId1"/>
  <headerFooter>
    <oddHeader>&amp;C&amp;G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סמך" ma:contentTypeID="0x01010041C7676E62639E4DB787218475CB0819" ma:contentTypeVersion="" ma:contentTypeDescription="צור מסמך חדש." ma:contentTypeScope="" ma:versionID="9ef4701802742525e2a15f535017c325">
  <xsd:schema xmlns:xsd="http://www.w3.org/2001/XMLSchema" xmlns:xs="http://www.w3.org/2001/XMLSchema" xmlns:p="http://schemas.microsoft.com/office/2006/metadata/properties" xmlns:ns2="49158a1b-27fd-4645-ad0a-14852cf82e2f" xmlns:ns3="af7f9fe0-bdda-496e-b5d2-5093305f6e27" targetNamespace="http://schemas.microsoft.com/office/2006/metadata/properties" ma:root="true" ma:fieldsID="b2c8994ecfc1e0cf42290fdce332741d" ns2:_="" ns3:_="">
    <xsd:import namespace="49158a1b-27fd-4645-ad0a-14852cf82e2f"/>
    <xsd:import namespace="af7f9fe0-bdda-496e-b5d2-5093305f6e2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58a1b-27fd-4645-ad0a-14852cf82e2f" elementFormDefault="qualified">
    <xsd:import namespace="http://schemas.microsoft.com/office/2006/documentManagement/types"/>
    <xsd:import namespace="http://schemas.microsoft.com/office/infopath/2007/PartnerControls"/>
    <xsd:element name="SharedWithUsers" ma:index="8"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משותף עם פרטים"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7f9fe0-bdda-496e-b5d2-5093305f6e27"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5EF9E3-E00F-4F57-9BCF-A4507087D746}">
  <ds:schemaRefs>
    <ds:schemaRef ds:uri="http://purl.org/dc/terms/"/>
    <ds:schemaRef ds:uri="http://schemas.openxmlformats.org/package/2006/metadata/core-properties"/>
    <ds:schemaRef ds:uri="http://schemas.microsoft.com/office/2006/documentManagement/types"/>
    <ds:schemaRef ds:uri="49158a1b-27fd-4645-ad0a-14852cf82e2f"/>
    <ds:schemaRef ds:uri="http://purl.org/dc/elements/1.1/"/>
    <ds:schemaRef ds:uri="http://schemas.microsoft.com/office/infopath/2007/PartnerControls"/>
    <ds:schemaRef ds:uri="af7f9fe0-bdda-496e-b5d2-5093305f6e27"/>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B9C12C8-6406-46F0-A252-F79F2DA8FECF}">
  <ds:schemaRefs>
    <ds:schemaRef ds:uri="http://schemas.microsoft.com/sharepoint/v3/contenttype/forms"/>
  </ds:schemaRefs>
</ds:datastoreItem>
</file>

<file path=customXml/itemProps3.xml><?xml version="1.0" encoding="utf-8"?>
<ds:datastoreItem xmlns:ds="http://schemas.openxmlformats.org/officeDocument/2006/customXml" ds:itemID="{536B4895-5145-4316-9B7A-0AB09D579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58a1b-27fd-4645-ad0a-14852cf82e2f"/>
    <ds:schemaRef ds:uri="af7f9fe0-bdda-496e-b5d2-5093305f6e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תכנית 2020-עדכון 14.6.2020</vt:lpstr>
      <vt:lpstr>שכר ותקורה 2020</vt:lpstr>
      <vt:lpstr>'תכנית 2020-עדכון 14.6.2020'!WPrint_Area_W</vt:lpstr>
      <vt:lpstr>'תכנית 2020-עדכון 14.6.2020'!WPrint_TitlesW</vt:lpstr>
    </vt:vector>
  </TitlesOfParts>
  <Company>JAFI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shna</dc:creator>
  <cp:lastModifiedBy>משה חליאוה [Moshe Haliva]</cp:lastModifiedBy>
  <cp:lastPrinted>2020-06-14T09:16:23Z</cp:lastPrinted>
  <dcterms:created xsi:type="dcterms:W3CDTF">2020-03-03T12:19:55Z</dcterms:created>
  <dcterms:modified xsi:type="dcterms:W3CDTF">2020-07-14T04:13:12Z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0x01010041C7676E62639E4DB787218475CB0819</vt:lpwstr>
  </property>
</Properties>
</file>